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5715" windowHeight="519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7" i="1"/>
  <c r="F62"/>
  <c r="F61"/>
  <c r="F60"/>
  <c r="F59"/>
  <c r="F54"/>
  <c r="F53"/>
  <c r="F52"/>
  <c r="F51"/>
  <c r="F47"/>
  <c r="F46"/>
  <c r="F45"/>
  <c r="F44"/>
  <c r="F39"/>
  <c r="F38"/>
  <c r="F37"/>
  <c r="F36"/>
  <c r="F30"/>
  <c r="F29"/>
  <c r="F28"/>
  <c r="F27"/>
  <c r="F22"/>
  <c r="F21"/>
  <c r="F20"/>
  <c r="F19"/>
  <c r="F15"/>
  <c r="F14"/>
  <c r="F13"/>
  <c r="F12"/>
  <c r="F8"/>
  <c r="F7"/>
  <c r="F6"/>
  <c r="F5"/>
  <c r="H54"/>
  <c r="H53"/>
  <c r="H52"/>
  <c r="H51"/>
  <c r="H47"/>
  <c r="H46"/>
  <c r="H45"/>
  <c r="H44"/>
  <c r="H39"/>
  <c r="H38"/>
  <c r="H37"/>
  <c r="H36"/>
  <c r="H67"/>
  <c r="H62"/>
  <c r="H61"/>
  <c r="H60"/>
  <c r="H59"/>
  <c r="H30"/>
  <c r="H29"/>
  <c r="H28"/>
  <c r="H27"/>
  <c r="H22"/>
  <c r="H21"/>
  <c r="H20"/>
  <c r="H19"/>
  <c r="H15"/>
  <c r="H14"/>
  <c r="H13"/>
  <c r="H12"/>
  <c r="H8"/>
  <c r="H7"/>
  <c r="H6"/>
  <c r="H5"/>
  <c r="F66"/>
  <c r="F58"/>
  <c r="F50"/>
  <c r="F43"/>
  <c r="F35"/>
  <c r="C36"/>
  <c r="C76"/>
  <c r="C75"/>
  <c r="C68"/>
  <c r="C67"/>
  <c r="C60"/>
  <c r="C59"/>
  <c r="C52"/>
  <c r="C51"/>
  <c r="C45"/>
  <c r="C44"/>
  <c r="C37"/>
  <c r="C29"/>
  <c r="C28"/>
  <c r="C21"/>
  <c r="C20"/>
  <c r="C14"/>
  <c r="C13"/>
  <c r="C6"/>
  <c r="C7"/>
</calcChain>
</file>

<file path=xl/sharedStrings.xml><?xml version="1.0" encoding="utf-8"?>
<sst xmlns="http://schemas.openxmlformats.org/spreadsheetml/2006/main" count="192" uniqueCount="62">
  <si>
    <t>Current Deadlift Max</t>
  </si>
  <si>
    <t>Week 1</t>
  </si>
  <si>
    <t>Bent Over Row</t>
  </si>
  <si>
    <t>Rev. Grip Lat Pulldown</t>
  </si>
  <si>
    <t>-</t>
  </si>
  <si>
    <t>Arched Back Good Morning</t>
  </si>
  <si>
    <t>Week 2</t>
  </si>
  <si>
    <t>*90 sec rest between Speed sets</t>
  </si>
  <si>
    <t xml:space="preserve">Stiff-Leg Deadlift </t>
  </si>
  <si>
    <t>Week 3</t>
  </si>
  <si>
    <t>Week 4</t>
  </si>
  <si>
    <t xml:space="preserve">*90 - 120 sec rest </t>
  </si>
  <si>
    <t>Week 5</t>
  </si>
  <si>
    <t>*120 sec rest</t>
  </si>
  <si>
    <t>Week 6</t>
  </si>
  <si>
    <t>Week 7</t>
  </si>
  <si>
    <t>Week 8</t>
  </si>
  <si>
    <t>Week 9</t>
  </si>
  <si>
    <t>*Rest as needed</t>
  </si>
  <si>
    <t>Week 10</t>
  </si>
  <si>
    <t>between Speed sets</t>
  </si>
  <si>
    <t>Notes:</t>
  </si>
  <si>
    <t>**All weights are rounded to the nearest 5 pounds.</t>
  </si>
  <si>
    <t>***(Sets X Reps)           ex: (8X3) = 8 sets of 3 reps</t>
  </si>
  <si>
    <t>Week 11: Meet day/Max Attempt</t>
  </si>
  <si>
    <t xml:space="preserve">    3X5</t>
  </si>
  <si>
    <t xml:space="preserve">    2X5</t>
  </si>
  <si>
    <t xml:space="preserve">*Deadlift &amp; Speed Deadlift weights are based on the desired max; Power Shrug weights and </t>
  </si>
  <si>
    <t>Assistant Lift weights are based on the current max.</t>
  </si>
  <si>
    <t xml:space="preserve"> 8 reps every lift</t>
  </si>
  <si>
    <t xml:space="preserve"> 90 sec. rest b/w lifts</t>
  </si>
  <si>
    <t xml:space="preserve"> 3 times thru circuit</t>
  </si>
  <si>
    <t xml:space="preserve"> 2-3 min rest b/w circuit</t>
  </si>
  <si>
    <t>1X2</t>
  </si>
  <si>
    <t>8X3</t>
  </si>
  <si>
    <t>6X3</t>
  </si>
  <si>
    <t>5X3</t>
  </si>
  <si>
    <t>3X3</t>
  </si>
  <si>
    <t>1X1</t>
  </si>
  <si>
    <t>2X3</t>
  </si>
  <si>
    <t xml:space="preserve">Deadlift </t>
  </si>
  <si>
    <t xml:space="preserve"> Desired Deadlift Max</t>
  </si>
  <si>
    <t>Deadlift (75%)</t>
  </si>
  <si>
    <t>Speed Deadlift (60%)</t>
  </si>
  <si>
    <t>Deadlift (80%)</t>
  </si>
  <si>
    <t>Speed Deadlift (65%)</t>
  </si>
  <si>
    <t>Deadlift (85%)</t>
  </si>
  <si>
    <t>Speed Deadlift (70%)</t>
  </si>
  <si>
    <t>Deadlift (90%)</t>
  </si>
  <si>
    <t>Speed Deadlift (75%)</t>
  </si>
  <si>
    <t>Deadlift (95%)</t>
  </si>
  <si>
    <t>Deadlift (97.5%)</t>
  </si>
  <si>
    <t>Deadlift (100%)</t>
  </si>
  <si>
    <t>Power Shrugs (60%)</t>
  </si>
  <si>
    <t>Power Shrugs (65%)</t>
  </si>
  <si>
    <t>Power Shrugs (70%)</t>
  </si>
  <si>
    <t>Power Shrugs (75%)</t>
  </si>
  <si>
    <t>ALL OUT</t>
  </si>
  <si>
    <t>Kyle Ochsner, MS, ATC, SCCC</t>
  </si>
  <si>
    <t>Excel Format/Assistant Estimates by:</t>
  </si>
  <si>
    <t>Program Created/Designed by:</t>
  </si>
  <si>
    <t>Mark Phillipi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</si>
</sst>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2" fillId="0" borderId="1" xfId="0" applyFont="1" applyBorder="1" applyProtection="1"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0" fillId="0" borderId="16" xfId="0" applyFont="1" applyBorder="1" applyAlignment="1" applyProtection="1">
      <alignment horizontal="center" vertical="center"/>
      <protection hidden="1"/>
    </xf>
    <xf numFmtId="0" fontId="0" fillId="0" borderId="2" xfId="0" applyFont="1" applyBorder="1" applyProtection="1"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11" xfId="0" applyBorder="1" applyProtection="1">
      <protection hidden="1"/>
    </xf>
    <xf numFmtId="0" fontId="2" fillId="0" borderId="4" xfId="0" applyFont="1" applyBorder="1" applyProtection="1"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0" fillId="0" borderId="14" xfId="0" applyFont="1" applyBorder="1" applyAlignment="1" applyProtection="1">
      <alignment horizontal="center" vertical="center"/>
      <protection hidden="1"/>
    </xf>
    <xf numFmtId="0" fontId="6" fillId="0" borderId="0" xfId="1" applyFont="1" applyBorder="1" applyAlignment="1" applyProtection="1">
      <protection hidden="1"/>
    </xf>
    <xf numFmtId="0" fontId="0" fillId="0" borderId="0" xfId="0" applyBorder="1" applyProtection="1"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12" xfId="0" applyBorder="1" applyProtection="1">
      <protection hidden="1"/>
    </xf>
    <xf numFmtId="0" fontId="6" fillId="0" borderId="4" xfId="1" applyFont="1" applyBorder="1" applyAlignment="1" applyProtection="1">
      <protection hidden="1"/>
    </xf>
    <xf numFmtId="0" fontId="0" fillId="0" borderId="0" xfId="0" applyFont="1" applyBorder="1" applyAlignment="1" applyProtection="1">
      <alignment horizontal="center" vertical="center"/>
      <protection hidden="1"/>
    </xf>
    <xf numFmtId="0" fontId="0" fillId="0" borderId="4" xfId="0" applyFont="1" applyBorder="1" applyProtection="1">
      <protection hidden="1"/>
    </xf>
    <xf numFmtId="0" fontId="0" fillId="0" borderId="1" xfId="0" applyFont="1" applyBorder="1" applyProtection="1">
      <protection hidden="1"/>
    </xf>
    <xf numFmtId="0" fontId="0" fillId="0" borderId="2" xfId="0" applyFont="1" applyBorder="1" applyAlignment="1" applyProtection="1">
      <alignment horizontal="center" vertical="center"/>
      <protection hidden="1"/>
    </xf>
    <xf numFmtId="0" fontId="0" fillId="0" borderId="6" xfId="0" applyFont="1" applyBorder="1" applyProtection="1">
      <protection hidden="1"/>
    </xf>
    <xf numFmtId="0" fontId="0" fillId="0" borderId="7" xfId="0" applyFont="1" applyBorder="1" applyAlignment="1" applyProtection="1">
      <alignment horizontal="center" vertical="center"/>
      <protection hidden="1"/>
    </xf>
    <xf numFmtId="0" fontId="0" fillId="0" borderId="17" xfId="0" applyFont="1" applyBorder="1" applyAlignment="1" applyProtection="1">
      <alignment horizontal="center" vertical="center"/>
      <protection hidden="1"/>
    </xf>
    <xf numFmtId="0" fontId="0" fillId="0" borderId="7" xfId="0" applyFont="1" applyBorder="1" applyProtection="1">
      <protection hidden="1"/>
    </xf>
    <xf numFmtId="0" fontId="0" fillId="0" borderId="7" xfId="0" applyBorder="1" applyProtection="1"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0" fillId="0" borderId="13" xfId="0" applyBorder="1" applyProtection="1">
      <protection hidden="1"/>
    </xf>
    <xf numFmtId="0" fontId="0" fillId="0" borderId="0" xfId="0" applyFont="1" applyProtection="1"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0" fillId="0" borderId="0" xfId="0" applyFont="1" applyBorder="1" applyProtection="1">
      <protection hidden="1"/>
    </xf>
    <xf numFmtId="0" fontId="6" fillId="0" borderId="0" xfId="1" applyFont="1" applyAlignment="1" applyProtection="1">
      <protection hidden="1"/>
    </xf>
    <xf numFmtId="0" fontId="6" fillId="0" borderId="7" xfId="1" applyFont="1" applyBorder="1" applyAlignment="1" applyProtection="1"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3" xfId="0" applyFont="1" applyBorder="1" applyAlignment="1" applyProtection="1">
      <alignment horizontal="center" vertical="center"/>
      <protection hidden="1"/>
    </xf>
    <xf numFmtId="0" fontId="0" fillId="0" borderId="5" xfId="0" applyFont="1" applyBorder="1" applyAlignment="1" applyProtection="1">
      <alignment horizontal="center" vertical="center"/>
      <protection hidden="1"/>
    </xf>
    <xf numFmtId="0" fontId="0" fillId="0" borderId="8" xfId="0" applyFont="1" applyBorder="1" applyAlignment="1" applyProtection="1">
      <alignment horizontal="center" vertical="center"/>
      <protection hidden="1"/>
    </xf>
    <xf numFmtId="0" fontId="0" fillId="0" borderId="3" xfId="0" applyFont="1" applyBorder="1" applyProtection="1">
      <protection hidden="1"/>
    </xf>
    <xf numFmtId="0" fontId="0" fillId="0" borderId="5" xfId="0" applyFont="1" applyBorder="1" applyProtection="1">
      <protection hidden="1"/>
    </xf>
    <xf numFmtId="0" fontId="0" fillId="0" borderId="0" xfId="0" applyFont="1" applyBorder="1" applyAlignment="1" applyProtection="1">
      <alignment horizontal="left" vertical="center"/>
      <protection hidden="1"/>
    </xf>
    <xf numFmtId="0" fontId="0" fillId="0" borderId="8" xfId="0" applyFont="1" applyBorder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  <protection hidden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straight%20leg%20deadlift" TargetMode="External"/><Relationship Id="rId18" Type="http://schemas.openxmlformats.org/officeDocument/2006/relationships/hyperlink" Target="http://www.xlathlete.com/view_exercise.jsp?sport=sport&amp;exercise_name=straight%20leg%20deadlift" TargetMode="External"/><Relationship Id="rId26" Type="http://schemas.openxmlformats.org/officeDocument/2006/relationships/hyperlink" Target="http://www.xlathlete.com/view_exercise.jsp?sport=sport&amp;exercise_name=barbell%20bent%20over%20row" TargetMode="External"/><Relationship Id="rId39" Type="http://schemas.openxmlformats.org/officeDocument/2006/relationships/hyperlink" Target="http://www.xlathlete.com/view_exercise.jsp?sport=sport&amp;exercise_name=lat%20pull%20chin%20griphttp://www.xlathlete.com/view_exercise.jsp?sport=sport&amp;exercise_name=lat%20pull%20chin%20grip" TargetMode="External"/><Relationship Id="rId3" Type="http://schemas.openxmlformats.org/officeDocument/2006/relationships/hyperlink" Target="http://www.xlathlete.com/view_exercise.jsp?sport=sport&amp;exercise_name=deadlift" TargetMode="External"/><Relationship Id="rId21" Type="http://schemas.openxmlformats.org/officeDocument/2006/relationships/hyperlink" Target="http://www.xlathlete.com/view_exercise.jsp?sport=sport&amp;exercise_name=clean%20pull" TargetMode="External"/><Relationship Id="rId34" Type="http://schemas.openxmlformats.org/officeDocument/2006/relationships/hyperlink" Target="http://www.xlathlete.com/view_exercise.jsp?sport=sport&amp;exercise_name=lat%20pull%20chin%20grip" TargetMode="External"/><Relationship Id="rId42" Type="http://schemas.openxmlformats.org/officeDocument/2006/relationships/hyperlink" Target="http://www.xlathlete.com/view_exercise.jsp?sport=sport&amp;exercise_name=good%20morning%20cambered%20bar" TargetMode="External"/><Relationship Id="rId47" Type="http://schemas.openxmlformats.org/officeDocument/2006/relationships/hyperlink" Target="http://www.xlathlete.com/view_exercise.jsp?sport=sport&amp;exercise_name=good%20morning%20cambered%20bar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xlathlete.com/view_exercise.jsp?sport=sport&amp;exercise_name=deadlift" TargetMode="External"/><Relationship Id="rId12" Type="http://schemas.openxmlformats.org/officeDocument/2006/relationships/hyperlink" Target="http://www.xlathlete.com/view_exercise.jsp?sport=sport&amp;exercise_name=straight%20leg%20deadlift" TargetMode="External"/><Relationship Id="rId17" Type="http://schemas.openxmlformats.org/officeDocument/2006/relationships/hyperlink" Target="http://www.xlathlete.com/view_exercise.jsp?sport=sport&amp;exercise_name=straight%20leg%20deadlift" TargetMode="External"/><Relationship Id="rId25" Type="http://schemas.openxmlformats.org/officeDocument/2006/relationships/hyperlink" Target="http://www.xlathlete.com/view_exercise.jsp?sport=sport&amp;exercise_name=straight%20leg%20deadlift" TargetMode="External"/><Relationship Id="rId33" Type="http://schemas.openxmlformats.org/officeDocument/2006/relationships/hyperlink" Target="http://www.xlathlete.com/view_exercise.jsp?sport=sport&amp;exercise_name=barbell%20bent%20over%20row" TargetMode="External"/><Relationship Id="rId38" Type="http://schemas.openxmlformats.org/officeDocument/2006/relationships/hyperlink" Target="http://www.xlathlete.com/view_exercise.jsp?sport=sport&amp;exercise_name=lat%20pull%20chin%20griphttp://www.xlathlete.com/view_exercise.jsp?sport=sport&amp;exercise_name=lat%20pull%20chin%20grip" TargetMode="External"/><Relationship Id="rId46" Type="http://schemas.openxmlformats.org/officeDocument/2006/relationships/hyperlink" Target="http://www.xlathlete.com/view_exercise.jsp?sport=sport&amp;exercise_name=good%20morning%20cambered%20bar" TargetMode="External"/><Relationship Id="rId2" Type="http://schemas.openxmlformats.org/officeDocument/2006/relationships/hyperlink" Target="http://www.xlathlete.com/view_exercise.jsp?sport=sport&amp;exercise_name=deadlift" TargetMode="External"/><Relationship Id="rId16" Type="http://schemas.openxmlformats.org/officeDocument/2006/relationships/hyperlink" Target="http://www.xlathlete.com/view_exercise.jsp?sport=sport&amp;exercise_name=straight%20leg%20deadlift" TargetMode="External"/><Relationship Id="rId20" Type="http://schemas.openxmlformats.org/officeDocument/2006/relationships/hyperlink" Target="http://www.xlathlete.com/view_exercise.jsp?sport=sport&amp;exercise_name=clean%20pull" TargetMode="External"/><Relationship Id="rId29" Type="http://schemas.openxmlformats.org/officeDocument/2006/relationships/hyperlink" Target="http://www.xlathlete.com/view_exercise.jsp?sport=sport&amp;exercise_name=barbell%20bent%20over%20row" TargetMode="External"/><Relationship Id="rId41" Type="http://schemas.openxmlformats.org/officeDocument/2006/relationships/hyperlink" Target="http://www.xlathlete.com/view_exercise.jsp?sport=sport&amp;exercise_name=lat%20pull%20chin%20griphttp://www.xlathlete.com/view_exercise.jsp?sport=sport&amp;exercise_name=lat%20pull%20chin%20grip" TargetMode="External"/><Relationship Id="rId1" Type="http://schemas.openxmlformats.org/officeDocument/2006/relationships/hyperlink" Target="http://www.xlathlete.com/view_exercise.jsp?sport=sport&amp;exercise_name=deadlift" TargetMode="External"/><Relationship Id="rId6" Type="http://schemas.openxmlformats.org/officeDocument/2006/relationships/hyperlink" Target="http://www.xlathlete.com/view_exercise.jsp?sport=sport&amp;exercise_name=deadlift" TargetMode="External"/><Relationship Id="rId11" Type="http://schemas.openxmlformats.org/officeDocument/2006/relationships/hyperlink" Target="http://www.xlathlete.com/view_exercise.jsp?sport=sport&amp;exercise_name=deadlift" TargetMode="External"/><Relationship Id="rId24" Type="http://schemas.openxmlformats.org/officeDocument/2006/relationships/hyperlink" Target="http://www.xlathlete.com/view_exercise.jsp?sport=sport&amp;exercise_name=straight%20leg%20deadlift" TargetMode="External"/><Relationship Id="rId32" Type="http://schemas.openxmlformats.org/officeDocument/2006/relationships/hyperlink" Target="http://www.xlathlete.com/view_exercise.jsp?sport=sport&amp;exercise_name=barbell%20bent%20over%20row" TargetMode="External"/><Relationship Id="rId37" Type="http://schemas.openxmlformats.org/officeDocument/2006/relationships/hyperlink" Target="http://www.xlathlete.com/view_exercise.jsp?sport=sport&amp;exercise_name=lat%20pull%20chin%20grip" TargetMode="External"/><Relationship Id="rId40" Type="http://schemas.openxmlformats.org/officeDocument/2006/relationships/hyperlink" Target="http://www.xlathlete.com/view_exercise.jsp?sport=sport&amp;exercise_name=lat%20pull%20chin%20griphttp://www.xlathlete.com/view_exercise.jsp?sport=sport&amp;exercise_name=lat%20pull%20chin%20grip" TargetMode="External"/><Relationship Id="rId45" Type="http://schemas.openxmlformats.org/officeDocument/2006/relationships/hyperlink" Target="http://www.xlathlete.com/view_exercise.jsp?sport=sport&amp;exercise_name=good%20morning%20cambered%20bar" TargetMode="External"/><Relationship Id="rId5" Type="http://schemas.openxmlformats.org/officeDocument/2006/relationships/hyperlink" Target="http://www.xlathlete.com/view_exercise.jsp?sport=sport&amp;exercise_name=deadlift" TargetMode="External"/><Relationship Id="rId15" Type="http://schemas.openxmlformats.org/officeDocument/2006/relationships/hyperlink" Target="http://www.xlathlete.com/view_exercise.jsp?sport=sport&amp;exercise_name=straight%20leg%20deadlift" TargetMode="External"/><Relationship Id="rId23" Type="http://schemas.openxmlformats.org/officeDocument/2006/relationships/hyperlink" Target="http://www.xlathlete.com/view_exercise.jsp?sport=sport&amp;exercise_name=clean%20pull" TargetMode="External"/><Relationship Id="rId28" Type="http://schemas.openxmlformats.org/officeDocument/2006/relationships/hyperlink" Target="http://www.xlathlete.com/view_exercise.jsp?sport=sport&amp;exercise_name=barbell%20bent%20over%20row" TargetMode="External"/><Relationship Id="rId36" Type="http://schemas.openxmlformats.org/officeDocument/2006/relationships/hyperlink" Target="http://www.xlathlete.com/view_exercise.jsp?sport=sport&amp;exercise_name=lat%20pull%20chin%20grip" TargetMode="External"/><Relationship Id="rId49" Type="http://schemas.openxmlformats.org/officeDocument/2006/relationships/hyperlink" Target="http://www.xlathlete.com/view_exercise.jsp?sport=sport&amp;exercise_name=good%20morning%20cambered%20bar" TargetMode="External"/><Relationship Id="rId10" Type="http://schemas.openxmlformats.org/officeDocument/2006/relationships/hyperlink" Target="http://www.xlathlete.com/view_exercise.jsp?sport=sport&amp;exercise_name=deadlift" TargetMode="External"/><Relationship Id="rId19" Type="http://schemas.openxmlformats.org/officeDocument/2006/relationships/hyperlink" Target="http://www.xlathlete.com/view_exercise.jsp?sport=sport&amp;exercise_name=clean%20pull" TargetMode="External"/><Relationship Id="rId31" Type="http://schemas.openxmlformats.org/officeDocument/2006/relationships/hyperlink" Target="http://www.xlathlete.com/view_exercise.jsp?sport=sport&amp;exercise_name=barbell%20bent%20over%20row" TargetMode="External"/><Relationship Id="rId44" Type="http://schemas.openxmlformats.org/officeDocument/2006/relationships/hyperlink" Target="http://www.xlathlete.com/view_exercise.jsp?sport=sport&amp;exercise_name=good%20morning%20cambered%20bar" TargetMode="External"/><Relationship Id="rId4" Type="http://schemas.openxmlformats.org/officeDocument/2006/relationships/hyperlink" Target="http://www.xlathlete.com/view_exercise.jsp?sport=sport&amp;exercise_name=deadlift" TargetMode="External"/><Relationship Id="rId9" Type="http://schemas.openxmlformats.org/officeDocument/2006/relationships/hyperlink" Target="http://www.xlathlete.com/view_exercise.jsp?sport=sport&amp;exercise_name=deadlift" TargetMode="External"/><Relationship Id="rId14" Type="http://schemas.openxmlformats.org/officeDocument/2006/relationships/hyperlink" Target="http://www.xlathlete.com/view_exercise.jsp?sport=sport&amp;exercise_name=straight%20leg%20deadlift" TargetMode="External"/><Relationship Id="rId22" Type="http://schemas.openxmlformats.org/officeDocument/2006/relationships/hyperlink" Target="http://www.xlathlete.com/view_exercise.jsp?sport=sport&amp;exercise_name=clean%20pullhttp://www.xlathlete.com/view_exercise.jsp?sport=sport&amp;exercise_name=clean%20pull" TargetMode="External"/><Relationship Id="rId27" Type="http://schemas.openxmlformats.org/officeDocument/2006/relationships/hyperlink" Target="http://www.xlathlete.com/view_exercise.jsp?sport=sport&amp;exercise_name=barbell%20bent%20over%20row" TargetMode="External"/><Relationship Id="rId30" Type="http://schemas.openxmlformats.org/officeDocument/2006/relationships/hyperlink" Target="http://www.xlathlete.com/view_exercise.jsp?sport=sport&amp;exercise_name=barbell%20bent%20over%20row" TargetMode="External"/><Relationship Id="rId35" Type="http://schemas.openxmlformats.org/officeDocument/2006/relationships/hyperlink" Target="http://www.xlathlete.com/view_exercise.jsp?sport=sport&amp;exercise_name=lat%20pull%20chin%20grip" TargetMode="External"/><Relationship Id="rId43" Type="http://schemas.openxmlformats.org/officeDocument/2006/relationships/hyperlink" Target="http://www.xlathlete.com/view_exercise.jsp?sport=sport&amp;exercise_name=good%20morning%20cambered%20bar" TargetMode="External"/><Relationship Id="rId48" Type="http://schemas.openxmlformats.org/officeDocument/2006/relationships/hyperlink" Target="http://www.xlathlete.com/view_exercise.jsp?sport=sport&amp;exercise_name=good%20morning%20cambered%20bar" TargetMode="External"/><Relationship Id="rId8" Type="http://schemas.openxmlformats.org/officeDocument/2006/relationships/hyperlink" Target="http://www.xlathlete.com/view_exercise.jsp?sport=sport&amp;exercise_name=deadl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3"/>
  <sheetViews>
    <sheetView tabSelected="1" view="pageLayout" zoomScale="80" zoomScaleNormal="100" zoomScalePageLayoutView="80" workbookViewId="0">
      <selection activeCell="E3" sqref="E3"/>
    </sheetView>
  </sheetViews>
  <sheetFormatPr defaultColWidth="9.140625" defaultRowHeight="15"/>
  <cols>
    <col min="1" max="1" width="19.7109375" bestFit="1" customWidth="1"/>
    <col min="2" max="3" width="6.42578125" style="1" customWidth="1"/>
    <col min="4" max="4" width="20.7109375" customWidth="1"/>
    <col min="5" max="5" width="4.5703125" customWidth="1"/>
    <col min="6" max="6" width="4.85546875" style="1" customWidth="1"/>
    <col min="7" max="7" width="0.85546875" style="1" customWidth="1"/>
    <col min="8" max="8" width="5" style="1" customWidth="1"/>
    <col min="9" max="9" width="21.7109375" customWidth="1"/>
  </cols>
  <sheetData>
    <row r="1" spans="1:9" ht="15.75" thickBot="1">
      <c r="A1" s="2"/>
      <c r="B1" s="3"/>
      <c r="C1" s="3"/>
      <c r="D1" s="2"/>
      <c r="E1" s="2"/>
      <c r="F1" s="3"/>
      <c r="G1" s="3"/>
      <c r="H1" s="3"/>
      <c r="I1" s="2"/>
    </row>
    <row r="2" spans="1:9" ht="15.75" thickBot="1">
      <c r="A2" s="2" t="s">
        <v>0</v>
      </c>
      <c r="B2" s="48">
        <v>500</v>
      </c>
      <c r="C2" s="49"/>
      <c r="D2" s="2" t="s">
        <v>41</v>
      </c>
      <c r="E2" s="48">
        <v>520</v>
      </c>
      <c r="F2" s="50"/>
      <c r="G2" s="49"/>
      <c r="H2" s="3"/>
      <c r="I2" s="2"/>
    </row>
    <row r="3" spans="1:9" ht="7.5" customHeight="1">
      <c r="A3" s="2"/>
      <c r="B3" s="3"/>
      <c r="C3" s="3"/>
      <c r="D3" s="2"/>
      <c r="E3" s="2"/>
      <c r="F3" s="3"/>
      <c r="G3" s="3"/>
      <c r="H3" s="3"/>
      <c r="I3" s="2"/>
    </row>
    <row r="4" spans="1:9">
      <c r="A4" s="4" t="s">
        <v>1</v>
      </c>
      <c r="B4" s="5"/>
      <c r="C4" s="6"/>
      <c r="D4" s="7"/>
      <c r="E4" s="8"/>
      <c r="F4" s="9"/>
      <c r="G4" s="9"/>
      <c r="H4" s="9"/>
      <c r="I4" s="10"/>
    </row>
    <row r="5" spans="1:9">
      <c r="A5" s="11"/>
      <c r="B5" s="12"/>
      <c r="C5" s="13"/>
      <c r="D5" s="14" t="s">
        <v>8</v>
      </c>
      <c r="E5" s="15"/>
      <c r="F5" s="16">
        <f>CEILING(((47.5%*B2)-2.5),5)</f>
        <v>235</v>
      </c>
      <c r="G5" s="16" t="s">
        <v>4</v>
      </c>
      <c r="H5" s="16">
        <f>CEILING(((55%*B2)-2.5),5)</f>
        <v>275</v>
      </c>
      <c r="I5" s="17" t="s">
        <v>29</v>
      </c>
    </row>
    <row r="6" spans="1:9">
      <c r="A6" s="18" t="s">
        <v>42</v>
      </c>
      <c r="B6" s="19" t="s">
        <v>33</v>
      </c>
      <c r="C6" s="13">
        <f>CEILING(((75%*E2)-2.5),5)</f>
        <v>390</v>
      </c>
      <c r="D6" s="14" t="s">
        <v>2</v>
      </c>
      <c r="E6" s="15"/>
      <c r="F6" s="16">
        <f>CEILING(((37.5%*B2)-2.5),5)</f>
        <v>185</v>
      </c>
      <c r="G6" s="16" t="s">
        <v>4</v>
      </c>
      <c r="H6" s="16">
        <f>CEILING(((45%*B2)-2.5),5)</f>
        <v>225</v>
      </c>
      <c r="I6" s="17" t="s">
        <v>30</v>
      </c>
    </row>
    <row r="7" spans="1:9">
      <c r="A7" s="20" t="s">
        <v>43</v>
      </c>
      <c r="B7" s="19" t="s">
        <v>34</v>
      </c>
      <c r="C7" s="13">
        <f>CEILING(((60%*E2)-2.5),5)</f>
        <v>310</v>
      </c>
      <c r="D7" s="14" t="s">
        <v>3</v>
      </c>
      <c r="E7" s="15"/>
      <c r="F7" s="16">
        <f>CEILING(((32.5%*B2)-2.5),5)</f>
        <v>160</v>
      </c>
      <c r="G7" s="16" t="s">
        <v>4</v>
      </c>
      <c r="H7" s="16">
        <f>CEILING(((40%*B2)-2.5),5)</f>
        <v>200</v>
      </c>
      <c r="I7" s="17" t="s">
        <v>31</v>
      </c>
    </row>
    <row r="8" spans="1:9">
      <c r="A8" s="21" t="s">
        <v>7</v>
      </c>
      <c r="B8" s="22"/>
      <c r="C8" s="6"/>
      <c r="D8" s="14" t="s">
        <v>5</v>
      </c>
      <c r="E8" s="15"/>
      <c r="F8" s="16">
        <f>CEILING(((42.5%*B2)-2.5),5)</f>
        <v>210</v>
      </c>
      <c r="G8" s="16" t="s">
        <v>4</v>
      </c>
      <c r="H8" s="16">
        <f>CEILING(((50%*B2)-2.5),5)</f>
        <v>250</v>
      </c>
      <c r="I8" s="17" t="s">
        <v>32</v>
      </c>
    </row>
    <row r="9" spans="1:9">
      <c r="A9" s="23"/>
      <c r="B9" s="24"/>
      <c r="C9" s="25"/>
      <c r="D9" s="26"/>
      <c r="E9" s="27"/>
      <c r="F9" s="28"/>
      <c r="G9" s="28"/>
      <c r="H9" s="28"/>
      <c r="I9" s="29"/>
    </row>
    <row r="10" spans="1:9">
      <c r="A10" s="30"/>
      <c r="B10" s="31"/>
      <c r="C10" s="31"/>
      <c r="D10" s="30"/>
      <c r="E10" s="2"/>
      <c r="F10" s="3"/>
      <c r="G10" s="3"/>
      <c r="H10" s="3"/>
      <c r="I10" s="2"/>
    </row>
    <row r="11" spans="1:9">
      <c r="A11" s="4" t="s">
        <v>6</v>
      </c>
      <c r="B11" s="5"/>
      <c r="C11" s="6"/>
      <c r="D11" s="7"/>
      <c r="E11" s="8"/>
      <c r="F11" s="9"/>
      <c r="G11" s="9"/>
      <c r="H11" s="9"/>
      <c r="I11" s="10"/>
    </row>
    <row r="12" spans="1:9">
      <c r="A12" s="11"/>
      <c r="B12" s="12"/>
      <c r="C12" s="13"/>
      <c r="D12" s="14" t="s">
        <v>8</v>
      </c>
      <c r="E12" s="15"/>
      <c r="F12" s="16">
        <f>CEILING(((50%*B2)-2.5),5)</f>
        <v>250</v>
      </c>
      <c r="G12" s="16" t="s">
        <v>4</v>
      </c>
      <c r="H12" s="16">
        <f>CEILING(((57.5%*B2)-2.5),5)</f>
        <v>285</v>
      </c>
      <c r="I12" s="17" t="s">
        <v>29</v>
      </c>
    </row>
    <row r="13" spans="1:9">
      <c r="A13" s="18" t="s">
        <v>44</v>
      </c>
      <c r="B13" s="19" t="s">
        <v>33</v>
      </c>
      <c r="C13" s="13">
        <f>CEILING(((80%*E2)-2.5),5)</f>
        <v>415</v>
      </c>
      <c r="D13" s="14" t="s">
        <v>2</v>
      </c>
      <c r="E13" s="15"/>
      <c r="F13" s="16">
        <f>CEILING(((40%*B2)-2.5),5)</f>
        <v>200</v>
      </c>
      <c r="G13" s="16" t="s">
        <v>4</v>
      </c>
      <c r="H13" s="16">
        <f>CEILING(((47.5%*B2)-2.5),5)</f>
        <v>235</v>
      </c>
      <c r="I13" s="17" t="s">
        <v>30</v>
      </c>
    </row>
    <row r="14" spans="1:9">
      <c r="A14" s="20" t="s">
        <v>45</v>
      </c>
      <c r="B14" s="19" t="s">
        <v>34</v>
      </c>
      <c r="C14" s="13">
        <f>CEILING(((65%*E2)-2.5),5)</f>
        <v>340</v>
      </c>
      <c r="D14" s="14" t="s">
        <v>3</v>
      </c>
      <c r="E14" s="15"/>
      <c r="F14" s="16">
        <f>CEILING(((35%*B2)-2.5),5)</f>
        <v>175</v>
      </c>
      <c r="G14" s="16" t="s">
        <v>4</v>
      </c>
      <c r="H14" s="16">
        <f>CEILING(((42.5%*B2)-2.5),5)</f>
        <v>210</v>
      </c>
      <c r="I14" s="17" t="s">
        <v>31</v>
      </c>
    </row>
    <row r="15" spans="1:9">
      <c r="A15" s="21" t="s">
        <v>7</v>
      </c>
      <c r="B15" s="22"/>
      <c r="C15" s="6"/>
      <c r="D15" s="14" t="s">
        <v>5</v>
      </c>
      <c r="E15" s="15"/>
      <c r="F15" s="16">
        <f>CEILING(((45%*B2)-2.5),5)</f>
        <v>225</v>
      </c>
      <c r="G15" s="16" t="s">
        <v>4</v>
      </c>
      <c r="H15" s="16">
        <f>CEILING(((52.5%*B2)-2.5),5)</f>
        <v>260</v>
      </c>
      <c r="I15" s="17" t="s">
        <v>32</v>
      </c>
    </row>
    <row r="16" spans="1:9">
      <c r="A16" s="23"/>
      <c r="B16" s="24"/>
      <c r="C16" s="25"/>
      <c r="D16" s="26"/>
      <c r="E16" s="27"/>
      <c r="F16" s="28"/>
      <c r="G16" s="28"/>
      <c r="H16" s="28"/>
      <c r="I16" s="29"/>
    </row>
    <row r="17" spans="1:9">
      <c r="A17" s="30"/>
      <c r="B17" s="31"/>
      <c r="C17" s="31"/>
      <c r="D17" s="30"/>
      <c r="E17" s="2"/>
      <c r="F17" s="3"/>
      <c r="G17" s="3"/>
      <c r="H17" s="3"/>
      <c r="I17" s="2"/>
    </row>
    <row r="18" spans="1:9">
      <c r="A18" s="4" t="s">
        <v>9</v>
      </c>
      <c r="B18" s="5"/>
      <c r="C18" s="6"/>
      <c r="D18" s="7"/>
      <c r="E18" s="8"/>
      <c r="F18" s="9"/>
      <c r="G18" s="9"/>
      <c r="H18" s="9"/>
      <c r="I18" s="10"/>
    </row>
    <row r="19" spans="1:9">
      <c r="A19" s="11"/>
      <c r="B19" s="12"/>
      <c r="C19" s="13"/>
      <c r="D19" s="14" t="s">
        <v>8</v>
      </c>
      <c r="E19" s="15"/>
      <c r="F19" s="16">
        <f>CEILING(((52.5%*B2)-2.5),5)</f>
        <v>260</v>
      </c>
      <c r="G19" s="16" t="s">
        <v>4</v>
      </c>
      <c r="H19" s="16">
        <f>CEILING(((60%*B2)-2.5),5)</f>
        <v>300</v>
      </c>
      <c r="I19" s="17" t="s">
        <v>29</v>
      </c>
    </row>
    <row r="20" spans="1:9">
      <c r="A20" s="18" t="s">
        <v>46</v>
      </c>
      <c r="B20" s="19" t="s">
        <v>33</v>
      </c>
      <c r="C20" s="13">
        <f>CEILING(((85%*E2)-2.5),5)</f>
        <v>440</v>
      </c>
      <c r="D20" s="14" t="s">
        <v>2</v>
      </c>
      <c r="E20" s="15"/>
      <c r="F20" s="16">
        <f>CEILING(((42.5%*B2)-2.5),5)</f>
        <v>210</v>
      </c>
      <c r="G20" s="16" t="s">
        <v>4</v>
      </c>
      <c r="H20" s="16">
        <f>CEILING(((50%*B2)-2.5),5)</f>
        <v>250</v>
      </c>
      <c r="I20" s="17" t="s">
        <v>30</v>
      </c>
    </row>
    <row r="21" spans="1:9">
      <c r="A21" s="20" t="s">
        <v>47</v>
      </c>
      <c r="B21" s="19" t="s">
        <v>35</v>
      </c>
      <c r="C21" s="13">
        <f>CEILING(((70%*E2)-2.5),5)</f>
        <v>365</v>
      </c>
      <c r="D21" s="14" t="s">
        <v>3</v>
      </c>
      <c r="E21" s="15"/>
      <c r="F21" s="16">
        <f>CEILING(((37.5%*B2)-2.5),5)</f>
        <v>185</v>
      </c>
      <c r="G21" s="16" t="s">
        <v>4</v>
      </c>
      <c r="H21" s="16">
        <f>CEILING(((45%*B2)-2.5),5)</f>
        <v>225</v>
      </c>
      <c r="I21" s="17" t="s">
        <v>31</v>
      </c>
    </row>
    <row r="22" spans="1:9">
      <c r="A22" s="21" t="s">
        <v>11</v>
      </c>
      <c r="B22" s="22"/>
      <c r="C22" s="6"/>
      <c r="D22" s="14" t="s">
        <v>5</v>
      </c>
      <c r="E22" s="15"/>
      <c r="F22" s="16">
        <f>CEILING(((47.5%*B2)-2.5),5)</f>
        <v>235</v>
      </c>
      <c r="G22" s="16" t="s">
        <v>4</v>
      </c>
      <c r="H22" s="16">
        <f>CEILING(((55%*B2)-2.5),5)</f>
        <v>275</v>
      </c>
      <c r="I22" s="17" t="s">
        <v>32</v>
      </c>
    </row>
    <row r="23" spans="1:9">
      <c r="A23" s="20" t="s">
        <v>20</v>
      </c>
      <c r="B23" s="19"/>
      <c r="C23" s="13"/>
      <c r="D23" s="32"/>
      <c r="E23" s="15"/>
      <c r="F23" s="16"/>
      <c r="G23" s="16"/>
      <c r="H23" s="16"/>
      <c r="I23" s="17"/>
    </row>
    <row r="24" spans="1:9">
      <c r="A24" s="23"/>
      <c r="B24" s="24"/>
      <c r="C24" s="25"/>
      <c r="D24" s="26"/>
      <c r="E24" s="27"/>
      <c r="F24" s="28"/>
      <c r="G24" s="28"/>
      <c r="H24" s="28"/>
      <c r="I24" s="29"/>
    </row>
    <row r="25" spans="1:9">
      <c r="A25" s="30"/>
      <c r="B25" s="31"/>
      <c r="C25" s="31"/>
      <c r="D25" s="30"/>
      <c r="E25" s="2"/>
      <c r="F25" s="3"/>
      <c r="G25" s="3"/>
      <c r="H25" s="3"/>
      <c r="I25" s="2"/>
    </row>
    <row r="26" spans="1:9">
      <c r="A26" s="4" t="s">
        <v>10</v>
      </c>
      <c r="B26" s="5"/>
      <c r="C26" s="6"/>
      <c r="D26" s="7"/>
      <c r="E26" s="8"/>
      <c r="F26" s="9"/>
      <c r="G26" s="9"/>
      <c r="H26" s="9"/>
      <c r="I26" s="10"/>
    </row>
    <row r="27" spans="1:9">
      <c r="A27" s="11"/>
      <c r="B27" s="12"/>
      <c r="C27" s="13"/>
      <c r="D27" s="14" t="s">
        <v>8</v>
      </c>
      <c r="E27" s="15"/>
      <c r="F27" s="16">
        <f>CEILING(((55%*B2)-2.5),5)</f>
        <v>275</v>
      </c>
      <c r="G27" s="16" t="s">
        <v>4</v>
      </c>
      <c r="H27" s="16">
        <f>CEILING(((62.5%*B2)-2.5),5)</f>
        <v>310</v>
      </c>
      <c r="I27" s="17" t="s">
        <v>29</v>
      </c>
    </row>
    <row r="28" spans="1:9">
      <c r="A28" s="18" t="s">
        <v>48</v>
      </c>
      <c r="B28" s="19" t="s">
        <v>33</v>
      </c>
      <c r="C28" s="13">
        <f>CEILING(((90%*E2)-2.5),5)</f>
        <v>470</v>
      </c>
      <c r="D28" s="14" t="s">
        <v>2</v>
      </c>
      <c r="E28" s="15"/>
      <c r="F28" s="16">
        <f>CEILING(((45%*B2)-2.5),5)</f>
        <v>225</v>
      </c>
      <c r="G28" s="16" t="s">
        <v>4</v>
      </c>
      <c r="H28" s="16">
        <f>CEILING(((52.5%*B2)-2.5),5)</f>
        <v>260</v>
      </c>
      <c r="I28" s="17" t="s">
        <v>30</v>
      </c>
    </row>
    <row r="29" spans="1:9">
      <c r="A29" s="20" t="s">
        <v>49</v>
      </c>
      <c r="B29" s="19" t="s">
        <v>36</v>
      </c>
      <c r="C29" s="13">
        <f>CEILING(((75%*E2)-2.5),5)</f>
        <v>390</v>
      </c>
      <c r="D29" s="14" t="s">
        <v>3</v>
      </c>
      <c r="E29" s="15"/>
      <c r="F29" s="16">
        <f>CEILING(((40%*B2)-2.5),5)</f>
        <v>200</v>
      </c>
      <c r="G29" s="16" t="s">
        <v>4</v>
      </c>
      <c r="H29" s="16">
        <f>CEILING(((47.5%*B2)-2.5),5)</f>
        <v>235</v>
      </c>
      <c r="I29" s="17" t="s">
        <v>31</v>
      </c>
    </row>
    <row r="30" spans="1:9">
      <c r="A30" s="21" t="s">
        <v>11</v>
      </c>
      <c r="B30" s="22"/>
      <c r="C30" s="6"/>
      <c r="D30" s="14" t="s">
        <v>5</v>
      </c>
      <c r="E30" s="15"/>
      <c r="F30" s="16">
        <f>CEILING(((50%*B2)-2.5),5)</f>
        <v>250</v>
      </c>
      <c r="G30" s="16" t="s">
        <v>4</v>
      </c>
      <c r="H30" s="16">
        <f>CEILING(((57.5%*B2)-2.5),5)</f>
        <v>285</v>
      </c>
      <c r="I30" s="17" t="s">
        <v>32</v>
      </c>
    </row>
    <row r="31" spans="1:9">
      <c r="A31" s="20" t="s">
        <v>20</v>
      </c>
      <c r="B31" s="19"/>
      <c r="C31" s="13"/>
      <c r="D31" s="32"/>
      <c r="E31" s="15"/>
      <c r="F31" s="16"/>
      <c r="G31" s="16"/>
      <c r="H31" s="16"/>
      <c r="I31" s="17"/>
    </row>
    <row r="32" spans="1:9">
      <c r="A32" s="23"/>
      <c r="B32" s="24"/>
      <c r="C32" s="25"/>
      <c r="D32" s="26"/>
      <c r="E32" s="27"/>
      <c r="F32" s="28"/>
      <c r="G32" s="28"/>
      <c r="H32" s="28"/>
      <c r="I32" s="29"/>
    </row>
    <row r="33" spans="1:9">
      <c r="A33" s="30"/>
      <c r="B33" s="31"/>
      <c r="C33" s="31"/>
      <c r="D33" s="30"/>
      <c r="E33" s="2"/>
      <c r="F33" s="3"/>
      <c r="G33" s="3"/>
      <c r="H33" s="3"/>
      <c r="I33" s="2"/>
    </row>
    <row r="34" spans="1:9">
      <c r="A34" s="4" t="s">
        <v>12</v>
      </c>
      <c r="B34" s="5"/>
      <c r="C34" s="6"/>
      <c r="D34" s="7"/>
      <c r="E34" s="8"/>
      <c r="F34" s="9"/>
      <c r="G34" s="9"/>
      <c r="H34" s="9"/>
      <c r="I34" s="10"/>
    </row>
    <row r="35" spans="1:9">
      <c r="A35" s="11"/>
      <c r="B35" s="12"/>
      <c r="C35" s="13"/>
      <c r="D35" s="14" t="s">
        <v>53</v>
      </c>
      <c r="E35" s="15"/>
      <c r="F35" s="47">
        <f>CEILING(((60%*B2)-2.5),5)</f>
        <v>300</v>
      </c>
      <c r="G35" s="47"/>
      <c r="H35" s="47"/>
      <c r="I35" s="17" t="s">
        <v>25</v>
      </c>
    </row>
    <row r="36" spans="1:9">
      <c r="A36" s="18" t="s">
        <v>44</v>
      </c>
      <c r="B36" s="19" t="s">
        <v>37</v>
      </c>
      <c r="C36" s="13">
        <f>CEILING(((80%*E2)-2.5),5)</f>
        <v>415</v>
      </c>
      <c r="D36" s="33" t="s">
        <v>8</v>
      </c>
      <c r="E36" s="15"/>
      <c r="F36" s="16">
        <f>CEILING(((60%*B2)-2.5),5)</f>
        <v>300</v>
      </c>
      <c r="G36" s="16" t="s">
        <v>4</v>
      </c>
      <c r="H36" s="16">
        <f>CEILING(((67.5%*B2)-2.5),5)</f>
        <v>335</v>
      </c>
      <c r="I36" s="17" t="s">
        <v>25</v>
      </c>
    </row>
    <row r="37" spans="1:9">
      <c r="A37" s="20" t="s">
        <v>45</v>
      </c>
      <c r="B37" s="19" t="s">
        <v>37</v>
      </c>
      <c r="C37" s="13">
        <f>CEILING(((65%*E2)-2.5),5)</f>
        <v>340</v>
      </c>
      <c r="D37" s="33" t="s">
        <v>2</v>
      </c>
      <c r="E37" s="15"/>
      <c r="F37" s="16">
        <f>CEILING(((50%*B2)-2.5),5)</f>
        <v>250</v>
      </c>
      <c r="G37" s="16" t="s">
        <v>4</v>
      </c>
      <c r="H37" s="16">
        <f>CEILING(((57.5%*B2)-2.5),5)</f>
        <v>285</v>
      </c>
      <c r="I37" s="17" t="s">
        <v>25</v>
      </c>
    </row>
    <row r="38" spans="1:9">
      <c r="A38" s="21" t="s">
        <v>13</v>
      </c>
      <c r="B38" s="22"/>
      <c r="C38" s="6"/>
      <c r="D38" s="33" t="s">
        <v>3</v>
      </c>
      <c r="E38" s="15"/>
      <c r="F38" s="16">
        <f>CEILING(((45%*B2)-2.5),5)</f>
        <v>225</v>
      </c>
      <c r="G38" s="16" t="s">
        <v>4</v>
      </c>
      <c r="H38" s="16">
        <f>CEILING(((52.5%*B2)-2.5),5)</f>
        <v>260</v>
      </c>
      <c r="I38" s="17" t="s">
        <v>25</v>
      </c>
    </row>
    <row r="39" spans="1:9">
      <c r="A39" s="20" t="s">
        <v>20</v>
      </c>
      <c r="B39" s="19"/>
      <c r="C39" s="13"/>
      <c r="D39" s="33" t="s">
        <v>5</v>
      </c>
      <c r="E39" s="15"/>
      <c r="F39" s="16">
        <f>CEILING(((55%*B2)-2.5),5)</f>
        <v>275</v>
      </c>
      <c r="G39" s="16" t="s">
        <v>4</v>
      </c>
      <c r="H39" s="16">
        <f>CEILING(((62.5%*B2)-2.5),5)</f>
        <v>310</v>
      </c>
      <c r="I39" s="17" t="s">
        <v>25</v>
      </c>
    </row>
    <row r="40" spans="1:9">
      <c r="A40" s="23"/>
      <c r="B40" s="24"/>
      <c r="C40" s="25"/>
      <c r="D40" s="26"/>
      <c r="E40" s="27"/>
      <c r="F40" s="28"/>
      <c r="G40" s="28"/>
      <c r="H40" s="28"/>
      <c r="I40" s="29"/>
    </row>
    <row r="41" spans="1:9">
      <c r="A41" s="30"/>
      <c r="B41" s="31"/>
      <c r="C41" s="31"/>
      <c r="D41" s="30"/>
      <c r="E41" s="2"/>
      <c r="F41" s="3"/>
      <c r="G41" s="3"/>
      <c r="H41" s="3"/>
      <c r="I41" s="2"/>
    </row>
    <row r="42" spans="1:9">
      <c r="A42" s="4" t="s">
        <v>14</v>
      </c>
      <c r="B42" s="5"/>
      <c r="C42" s="6"/>
      <c r="D42" s="7"/>
      <c r="E42" s="8"/>
      <c r="F42" s="9"/>
      <c r="G42" s="9"/>
      <c r="H42" s="9"/>
      <c r="I42" s="10"/>
    </row>
    <row r="43" spans="1:9">
      <c r="A43" s="11"/>
      <c r="B43" s="12"/>
      <c r="C43" s="13"/>
      <c r="D43" s="14" t="s">
        <v>54</v>
      </c>
      <c r="E43" s="15"/>
      <c r="F43" s="47">
        <f>CEILING(((65%*B2)-2.5),5)</f>
        <v>325</v>
      </c>
      <c r="G43" s="47"/>
      <c r="H43" s="47"/>
      <c r="I43" s="17" t="s">
        <v>25</v>
      </c>
    </row>
    <row r="44" spans="1:9">
      <c r="A44" s="18" t="s">
        <v>46</v>
      </c>
      <c r="B44" s="19" t="s">
        <v>33</v>
      </c>
      <c r="C44" s="13">
        <f>CEILING(((85%*E2)-2.5),5)</f>
        <v>440</v>
      </c>
      <c r="D44" s="14" t="s">
        <v>8</v>
      </c>
      <c r="E44" s="15"/>
      <c r="F44" s="16">
        <f>CEILING(((62.5%*B2)-2.5),5)</f>
        <v>310</v>
      </c>
      <c r="G44" s="16" t="s">
        <v>4</v>
      </c>
      <c r="H44" s="16">
        <f>CEILING(((70%*B2)-2.5),5)</f>
        <v>350</v>
      </c>
      <c r="I44" s="17" t="s">
        <v>25</v>
      </c>
    </row>
    <row r="45" spans="1:9">
      <c r="A45" s="20" t="s">
        <v>47</v>
      </c>
      <c r="B45" s="19" t="s">
        <v>37</v>
      </c>
      <c r="C45" s="13">
        <f>CEILING(((70%*E2)-2.5),5)</f>
        <v>365</v>
      </c>
      <c r="D45" s="14" t="s">
        <v>2</v>
      </c>
      <c r="E45" s="15"/>
      <c r="F45" s="16">
        <f>CEILING(((52.5%*B2)-2.5),5)</f>
        <v>260</v>
      </c>
      <c r="G45" s="16" t="s">
        <v>4</v>
      </c>
      <c r="H45" s="16">
        <f>CEILING(((60%*B2)-2.5),5)</f>
        <v>300</v>
      </c>
      <c r="I45" s="17" t="s">
        <v>25</v>
      </c>
    </row>
    <row r="46" spans="1:9">
      <c r="A46" s="21" t="s">
        <v>13</v>
      </c>
      <c r="B46" s="22"/>
      <c r="C46" s="6"/>
      <c r="D46" s="14" t="s">
        <v>3</v>
      </c>
      <c r="E46" s="15"/>
      <c r="F46" s="16">
        <f>CEILING(((47.5%*B2)-2.5),5)</f>
        <v>235</v>
      </c>
      <c r="G46" s="16" t="s">
        <v>4</v>
      </c>
      <c r="H46" s="16">
        <f>CEILING(((55%*B2)-2.5),5)</f>
        <v>275</v>
      </c>
      <c r="I46" s="17" t="s">
        <v>25</v>
      </c>
    </row>
    <row r="47" spans="1:9">
      <c r="A47" s="23" t="s">
        <v>20</v>
      </c>
      <c r="B47" s="24"/>
      <c r="C47" s="25"/>
      <c r="D47" s="34" t="s">
        <v>5</v>
      </c>
      <c r="E47" s="27"/>
      <c r="F47" s="28">
        <f>CEILING(((57.5%*B2)-2.5),5)</f>
        <v>285</v>
      </c>
      <c r="G47" s="28" t="s">
        <v>4</v>
      </c>
      <c r="H47" s="35">
        <f>CEILING(((65%*B2)-2.5),5)</f>
        <v>325</v>
      </c>
      <c r="I47" s="29" t="s">
        <v>25</v>
      </c>
    </row>
    <row r="48" spans="1:9">
      <c r="A48" s="30"/>
      <c r="B48" s="31"/>
      <c r="C48" s="31"/>
      <c r="D48" s="30"/>
      <c r="E48" s="2"/>
      <c r="F48" s="3"/>
      <c r="G48" s="3"/>
      <c r="H48" s="3"/>
      <c r="I48" s="2"/>
    </row>
    <row r="49" spans="1:9">
      <c r="A49" s="4" t="s">
        <v>15</v>
      </c>
      <c r="B49" s="5"/>
      <c r="C49" s="6"/>
      <c r="D49" s="7"/>
      <c r="E49" s="8"/>
      <c r="F49" s="9"/>
      <c r="G49" s="9"/>
      <c r="H49" s="9"/>
      <c r="I49" s="10"/>
    </row>
    <row r="50" spans="1:9">
      <c r="A50" s="11"/>
      <c r="B50" s="12"/>
      <c r="C50" s="13"/>
      <c r="D50" s="14" t="s">
        <v>55</v>
      </c>
      <c r="E50" s="15"/>
      <c r="F50" s="47">
        <f>CEILING(((70%*B2)-2.5),5)</f>
        <v>350</v>
      </c>
      <c r="G50" s="47"/>
      <c r="H50" s="47"/>
      <c r="I50" s="17" t="s">
        <v>26</v>
      </c>
    </row>
    <row r="51" spans="1:9">
      <c r="A51" s="18" t="s">
        <v>48</v>
      </c>
      <c r="B51" s="19" t="s">
        <v>33</v>
      </c>
      <c r="C51" s="13">
        <f>CEILING(((90%*E2)-2.5),5)</f>
        <v>470</v>
      </c>
      <c r="D51" s="14" t="s">
        <v>8</v>
      </c>
      <c r="E51" s="15"/>
      <c r="F51" s="16">
        <f>CEILING(((65%*B2)-2.5),5)</f>
        <v>325</v>
      </c>
      <c r="G51" s="16" t="s">
        <v>4</v>
      </c>
      <c r="H51" s="16">
        <f>CEILING(((72.5%*B2)-2.5),5)</f>
        <v>360</v>
      </c>
      <c r="I51" s="17" t="s">
        <v>26</v>
      </c>
    </row>
    <row r="52" spans="1:9">
      <c r="A52" s="20" t="s">
        <v>49</v>
      </c>
      <c r="B52" s="19" t="s">
        <v>37</v>
      </c>
      <c r="C52" s="13">
        <f>CEILING(((75%*E2)-2.5),5)</f>
        <v>390</v>
      </c>
      <c r="D52" s="14" t="s">
        <v>2</v>
      </c>
      <c r="E52" s="15"/>
      <c r="F52" s="16">
        <f>CEILING(((55%*B2)-2.5),5)</f>
        <v>275</v>
      </c>
      <c r="G52" s="16" t="s">
        <v>4</v>
      </c>
      <c r="H52" s="16">
        <f>CEILING(((62.5%*B2)-2.5),5)</f>
        <v>310</v>
      </c>
      <c r="I52" s="17" t="s">
        <v>26</v>
      </c>
    </row>
    <row r="53" spans="1:9">
      <c r="A53" s="21" t="s">
        <v>13</v>
      </c>
      <c r="B53" s="22"/>
      <c r="C53" s="6"/>
      <c r="D53" s="14" t="s">
        <v>3</v>
      </c>
      <c r="E53" s="15"/>
      <c r="F53" s="16">
        <f>CEILING(((50%*B2)-2.5),5)</f>
        <v>250</v>
      </c>
      <c r="G53" s="16" t="s">
        <v>4</v>
      </c>
      <c r="H53" s="16">
        <f>CEILING(((57.5%*B2)-2.5),5)</f>
        <v>285</v>
      </c>
      <c r="I53" s="17" t="s">
        <v>26</v>
      </c>
    </row>
    <row r="54" spans="1:9">
      <c r="A54" s="20" t="s">
        <v>20</v>
      </c>
      <c r="B54" s="19"/>
      <c r="C54" s="13"/>
      <c r="D54" s="14" t="s">
        <v>5</v>
      </c>
      <c r="E54" s="15"/>
      <c r="F54" s="16">
        <f>CEILING(((60%*B2)-2.5),5)</f>
        <v>300</v>
      </c>
      <c r="G54" s="16" t="s">
        <v>4</v>
      </c>
      <c r="H54" s="16">
        <f>CEILING(((67.5%*B2)-2.5),5)</f>
        <v>335</v>
      </c>
      <c r="I54" s="17" t="s">
        <v>26</v>
      </c>
    </row>
    <row r="55" spans="1:9">
      <c r="A55" s="23"/>
      <c r="B55" s="24"/>
      <c r="C55" s="25"/>
      <c r="D55" s="26"/>
      <c r="E55" s="27"/>
      <c r="F55" s="28"/>
      <c r="G55" s="28"/>
      <c r="H55" s="28"/>
      <c r="I55" s="29"/>
    </row>
    <row r="56" spans="1:9">
      <c r="A56" s="30"/>
      <c r="B56" s="31"/>
      <c r="C56" s="31"/>
      <c r="D56" s="30"/>
      <c r="E56" s="2"/>
      <c r="F56" s="3"/>
      <c r="G56" s="3"/>
      <c r="H56" s="3"/>
      <c r="I56" s="2"/>
    </row>
    <row r="57" spans="1:9">
      <c r="A57" s="4" t="s">
        <v>16</v>
      </c>
      <c r="B57" s="5"/>
      <c r="C57" s="6"/>
      <c r="D57" s="7"/>
      <c r="E57" s="8"/>
      <c r="F57" s="9"/>
      <c r="G57" s="9"/>
      <c r="H57" s="9"/>
      <c r="I57" s="10"/>
    </row>
    <row r="58" spans="1:9">
      <c r="A58" s="11"/>
      <c r="B58" s="12"/>
      <c r="C58" s="13"/>
      <c r="D58" s="14" t="s">
        <v>56</v>
      </c>
      <c r="E58" s="15"/>
      <c r="F58" s="47">
        <f>CEILING(((75%*B2)-2.5),5)</f>
        <v>375</v>
      </c>
      <c r="G58" s="47"/>
      <c r="H58" s="47"/>
      <c r="I58" s="17" t="s">
        <v>26</v>
      </c>
    </row>
    <row r="59" spans="1:9">
      <c r="A59" s="18" t="s">
        <v>50</v>
      </c>
      <c r="B59" s="19" t="s">
        <v>33</v>
      </c>
      <c r="C59" s="13">
        <f>CEILING(((95%*E2)-2.5),5)</f>
        <v>495</v>
      </c>
      <c r="D59" s="14" t="s">
        <v>8</v>
      </c>
      <c r="E59" s="15"/>
      <c r="F59" s="16">
        <f>CEILING(((67.5%*B2)-2.5),5)</f>
        <v>335</v>
      </c>
      <c r="G59" s="16" t="s">
        <v>4</v>
      </c>
      <c r="H59" s="16">
        <f>CEILING(((75%*B2)-2.5),5)</f>
        <v>375</v>
      </c>
      <c r="I59" s="17" t="s">
        <v>26</v>
      </c>
    </row>
    <row r="60" spans="1:9">
      <c r="A60" s="20" t="s">
        <v>47</v>
      </c>
      <c r="B60" s="19" t="s">
        <v>37</v>
      </c>
      <c r="C60" s="13">
        <f>CEILING(((70%*E2)-2.5),5)</f>
        <v>365</v>
      </c>
      <c r="D60" s="14" t="s">
        <v>2</v>
      </c>
      <c r="E60" s="15"/>
      <c r="F60" s="16">
        <f>CEILING(((57.5%*B2)-2.5),5)</f>
        <v>285</v>
      </c>
      <c r="G60" s="16" t="s">
        <v>4</v>
      </c>
      <c r="H60" s="16">
        <f>CEILING(((65%*B2)-2.5),5)</f>
        <v>325</v>
      </c>
      <c r="I60" s="17" t="s">
        <v>26</v>
      </c>
    </row>
    <row r="61" spans="1:9">
      <c r="A61" s="21" t="s">
        <v>13</v>
      </c>
      <c r="B61" s="22"/>
      <c r="C61" s="6"/>
      <c r="D61" s="14" t="s">
        <v>3</v>
      </c>
      <c r="E61" s="15"/>
      <c r="F61" s="16">
        <f>CEILING(((52.5%*B2)-2.5),5)</f>
        <v>260</v>
      </c>
      <c r="G61" s="16" t="s">
        <v>4</v>
      </c>
      <c r="H61" s="16">
        <f>CEILING(((60%*B2)-2.5),5)</f>
        <v>300</v>
      </c>
      <c r="I61" s="17" t="s">
        <v>26</v>
      </c>
    </row>
    <row r="62" spans="1:9">
      <c r="A62" s="20" t="s">
        <v>20</v>
      </c>
      <c r="B62" s="19"/>
      <c r="C62" s="13"/>
      <c r="D62" s="14" t="s">
        <v>5</v>
      </c>
      <c r="E62" s="15"/>
      <c r="F62" s="16">
        <f>CEILING(((62.5%*B2)-2.5),5)</f>
        <v>310</v>
      </c>
      <c r="G62" s="16" t="s">
        <v>4</v>
      </c>
      <c r="H62" s="16">
        <f>CEILING(((70%*B2)-2.5),5)</f>
        <v>350</v>
      </c>
      <c r="I62" s="17" t="s">
        <v>26</v>
      </c>
    </row>
    <row r="63" spans="1:9">
      <c r="A63" s="23"/>
      <c r="B63" s="24"/>
      <c r="C63" s="25"/>
      <c r="D63" s="26"/>
      <c r="E63" s="27"/>
      <c r="F63" s="28"/>
      <c r="G63" s="28"/>
      <c r="H63" s="28"/>
      <c r="I63" s="29"/>
    </row>
    <row r="64" spans="1:9">
      <c r="A64" s="30"/>
      <c r="B64" s="31"/>
      <c r="C64" s="31"/>
      <c r="D64" s="30"/>
      <c r="E64" s="2"/>
      <c r="F64" s="3"/>
      <c r="G64" s="3"/>
      <c r="H64" s="3"/>
      <c r="I64" s="2"/>
    </row>
    <row r="65" spans="1:9">
      <c r="A65" s="4" t="s">
        <v>17</v>
      </c>
      <c r="B65" s="5"/>
      <c r="C65" s="6"/>
      <c r="D65" s="7"/>
      <c r="E65" s="8"/>
      <c r="F65" s="9"/>
      <c r="G65" s="9"/>
      <c r="H65" s="9"/>
      <c r="I65" s="10"/>
    </row>
    <row r="66" spans="1:9">
      <c r="A66" s="11"/>
      <c r="B66" s="12"/>
      <c r="C66" s="13"/>
      <c r="D66" s="14" t="s">
        <v>56</v>
      </c>
      <c r="E66" s="15"/>
      <c r="F66" s="47">
        <f>CEILING(((75%*B2)-2.5),5)</f>
        <v>375</v>
      </c>
      <c r="G66" s="47"/>
      <c r="H66" s="47"/>
      <c r="I66" s="17" t="s">
        <v>26</v>
      </c>
    </row>
    <row r="67" spans="1:9">
      <c r="A67" s="18" t="s">
        <v>51</v>
      </c>
      <c r="B67" s="19" t="s">
        <v>38</v>
      </c>
      <c r="C67" s="13">
        <f>CEILING(((97.5%*E2)-2.5),5)</f>
        <v>505</v>
      </c>
      <c r="D67" s="14" t="s">
        <v>8</v>
      </c>
      <c r="E67" s="15"/>
      <c r="F67" s="16">
        <f>CEILING(((70%*B2)-2.5),5)</f>
        <v>350</v>
      </c>
      <c r="G67" s="16" t="s">
        <v>4</v>
      </c>
      <c r="H67" s="16">
        <f>CEILING(((77.5%*B2)-2.5),5)</f>
        <v>385</v>
      </c>
      <c r="I67" s="17" t="s">
        <v>26</v>
      </c>
    </row>
    <row r="68" spans="1:9">
      <c r="A68" s="20" t="s">
        <v>47</v>
      </c>
      <c r="B68" s="19" t="s">
        <v>39</v>
      </c>
      <c r="C68" s="13">
        <f>CEILING(((70%*E2)-2.5),5)</f>
        <v>365</v>
      </c>
      <c r="D68" s="32"/>
      <c r="E68" s="15"/>
      <c r="F68" s="16"/>
      <c r="G68" s="16"/>
      <c r="H68" s="16"/>
      <c r="I68" s="17"/>
    </row>
    <row r="69" spans="1:9">
      <c r="A69" s="21" t="s">
        <v>18</v>
      </c>
      <c r="B69" s="22"/>
      <c r="C69" s="6"/>
      <c r="D69" s="32"/>
      <c r="E69" s="15"/>
      <c r="F69" s="16"/>
      <c r="G69" s="16"/>
      <c r="H69" s="16"/>
      <c r="I69" s="17"/>
    </row>
    <row r="70" spans="1:9">
      <c r="A70" s="20" t="s">
        <v>20</v>
      </c>
      <c r="B70" s="19"/>
      <c r="C70" s="13"/>
      <c r="D70" s="32"/>
      <c r="E70" s="15"/>
      <c r="F70" s="16"/>
      <c r="G70" s="16"/>
      <c r="H70" s="16"/>
      <c r="I70" s="17"/>
    </row>
    <row r="71" spans="1:9">
      <c r="A71" s="23"/>
      <c r="B71" s="24"/>
      <c r="C71" s="25"/>
      <c r="D71" s="26"/>
      <c r="E71" s="27"/>
      <c r="F71" s="28"/>
      <c r="G71" s="28"/>
      <c r="H71" s="28"/>
      <c r="I71" s="29"/>
    </row>
    <row r="72" spans="1:9">
      <c r="A72" s="30"/>
      <c r="B72" s="31"/>
      <c r="C72" s="31"/>
      <c r="D72" s="30"/>
      <c r="E72" s="2"/>
      <c r="F72" s="3"/>
      <c r="G72" s="3"/>
      <c r="H72" s="3"/>
      <c r="I72" s="2"/>
    </row>
    <row r="73" spans="1:9">
      <c r="A73" s="4" t="s">
        <v>19</v>
      </c>
      <c r="B73" s="5"/>
      <c r="C73" s="36"/>
      <c r="D73" s="30"/>
      <c r="E73" s="2"/>
      <c r="F73" s="3"/>
      <c r="G73" s="3"/>
      <c r="H73" s="3"/>
      <c r="I73" s="2"/>
    </row>
    <row r="74" spans="1:9">
      <c r="A74" s="11"/>
      <c r="B74" s="12"/>
      <c r="C74" s="37"/>
      <c r="D74" s="30"/>
      <c r="E74" s="2"/>
      <c r="F74" s="3"/>
      <c r="G74" s="3"/>
      <c r="H74" s="3"/>
      <c r="I74" s="2"/>
    </row>
    <row r="75" spans="1:9">
      <c r="A75" s="18" t="s">
        <v>52</v>
      </c>
      <c r="B75" s="19" t="s">
        <v>38</v>
      </c>
      <c r="C75" s="37">
        <f>CEILING(((100%*E2)-2.5),5)</f>
        <v>520</v>
      </c>
      <c r="D75" s="30"/>
      <c r="E75" s="2"/>
      <c r="F75" s="3"/>
      <c r="G75" s="3"/>
      <c r="H75" s="3"/>
      <c r="I75" s="2"/>
    </row>
    <row r="76" spans="1:9">
      <c r="A76" s="20" t="s">
        <v>43</v>
      </c>
      <c r="B76" s="19" t="s">
        <v>39</v>
      </c>
      <c r="C76" s="37">
        <f>CEILING(((60%*E2)-2.5),5)</f>
        <v>310</v>
      </c>
      <c r="D76" s="30"/>
      <c r="E76" s="2"/>
      <c r="F76" s="3"/>
      <c r="G76" s="3"/>
      <c r="H76" s="3"/>
      <c r="I76" s="2"/>
    </row>
    <row r="77" spans="1:9">
      <c r="A77" s="21" t="s">
        <v>18</v>
      </c>
      <c r="B77" s="22"/>
      <c r="C77" s="36"/>
      <c r="D77" s="30"/>
      <c r="E77" s="2"/>
      <c r="F77" s="3"/>
      <c r="G77" s="3"/>
      <c r="H77" s="3"/>
      <c r="I77" s="2"/>
    </row>
    <row r="78" spans="1:9">
      <c r="A78" s="23" t="s">
        <v>20</v>
      </c>
      <c r="B78" s="24"/>
      <c r="C78" s="38"/>
      <c r="D78" s="30"/>
      <c r="E78" s="2"/>
      <c r="F78" s="3"/>
      <c r="G78" s="3"/>
      <c r="H78" s="3"/>
      <c r="I78" s="2"/>
    </row>
    <row r="79" spans="1:9">
      <c r="A79" s="30"/>
      <c r="B79" s="31"/>
      <c r="C79" s="31"/>
      <c r="D79" s="30"/>
      <c r="E79" s="2"/>
      <c r="F79" s="3"/>
      <c r="G79" s="3"/>
      <c r="H79" s="3"/>
      <c r="I79" s="2"/>
    </row>
    <row r="80" spans="1:9">
      <c r="A80" s="21"/>
      <c r="B80" s="22"/>
      <c r="C80" s="22"/>
      <c r="D80" s="39"/>
      <c r="E80" s="2"/>
      <c r="F80" s="3"/>
      <c r="G80" s="3"/>
      <c r="H80" s="3"/>
      <c r="I80" s="2"/>
    </row>
    <row r="81" spans="1:9">
      <c r="A81" s="11" t="s">
        <v>24</v>
      </c>
      <c r="B81" s="12"/>
      <c r="C81" s="19"/>
      <c r="D81" s="40"/>
      <c r="E81" s="2"/>
      <c r="F81" s="3"/>
      <c r="G81" s="3"/>
      <c r="H81" s="3"/>
      <c r="I81" s="2"/>
    </row>
    <row r="82" spans="1:9">
      <c r="A82" s="11"/>
      <c r="B82" s="12"/>
      <c r="C82" s="19"/>
      <c r="D82" s="40"/>
      <c r="E82" s="2"/>
      <c r="F82" s="3"/>
      <c r="G82" s="3"/>
      <c r="H82" s="3"/>
      <c r="I82" s="2"/>
    </row>
    <row r="83" spans="1:9">
      <c r="A83" s="18" t="s">
        <v>40</v>
      </c>
      <c r="B83" s="19" t="s">
        <v>38</v>
      </c>
      <c r="C83" s="41" t="s">
        <v>57</v>
      </c>
      <c r="D83" s="40"/>
      <c r="E83" s="2"/>
      <c r="F83" s="3"/>
      <c r="G83" s="3"/>
      <c r="H83" s="3"/>
      <c r="I83" s="2"/>
    </row>
    <row r="84" spans="1:9">
      <c r="A84" s="23"/>
      <c r="B84" s="24"/>
      <c r="C84" s="24"/>
      <c r="D84" s="42"/>
      <c r="E84" s="2"/>
      <c r="F84" s="3"/>
      <c r="G84" s="3"/>
      <c r="H84" s="3"/>
      <c r="I84" s="2"/>
    </row>
    <row r="85" spans="1:9">
      <c r="A85" s="2"/>
      <c r="B85" s="3"/>
      <c r="C85" s="3"/>
      <c r="D85" s="2"/>
      <c r="E85" s="2"/>
      <c r="F85" s="3"/>
      <c r="G85" s="3"/>
      <c r="H85" s="3"/>
      <c r="I85" s="2"/>
    </row>
    <row r="86" spans="1:9">
      <c r="A86" s="2"/>
      <c r="B86" s="3"/>
      <c r="C86" s="3"/>
      <c r="D86" s="2"/>
      <c r="E86" s="2"/>
      <c r="F86" s="3"/>
      <c r="G86" s="3"/>
      <c r="H86" s="3"/>
      <c r="I86" s="2"/>
    </row>
    <row r="87" spans="1:9">
      <c r="A87" s="43" t="s">
        <v>21</v>
      </c>
      <c r="B87" s="44"/>
      <c r="C87" s="3"/>
      <c r="D87" s="2"/>
      <c r="E87" s="2"/>
      <c r="F87" s="3"/>
      <c r="G87" s="3"/>
      <c r="H87" s="3"/>
      <c r="I87" s="2"/>
    </row>
    <row r="88" spans="1:9">
      <c r="A88" s="2" t="s">
        <v>27</v>
      </c>
      <c r="B88" s="3"/>
      <c r="C88" s="3"/>
      <c r="D88" s="2"/>
      <c r="E88" s="2"/>
      <c r="F88" s="3"/>
      <c r="G88" s="3"/>
      <c r="H88" s="3"/>
      <c r="I88" s="2"/>
    </row>
    <row r="89" spans="1:9">
      <c r="A89" s="2" t="s">
        <v>28</v>
      </c>
      <c r="B89" s="3"/>
      <c r="C89" s="3"/>
      <c r="D89" s="2"/>
      <c r="E89" s="2"/>
      <c r="F89" s="3"/>
      <c r="G89" s="3"/>
      <c r="H89" s="3"/>
      <c r="I89" s="2"/>
    </row>
    <row r="90" spans="1:9" ht="15.75">
      <c r="A90" s="2"/>
      <c r="B90" s="3"/>
      <c r="C90" s="3"/>
      <c r="D90" s="2"/>
      <c r="E90" s="51" t="s">
        <v>60</v>
      </c>
      <c r="F90" s="51"/>
      <c r="G90" s="51"/>
      <c r="H90" s="51"/>
      <c r="I90" s="51"/>
    </row>
    <row r="91" spans="1:9" ht="15.75">
      <c r="A91" s="2" t="s">
        <v>22</v>
      </c>
      <c r="B91" s="3"/>
      <c r="C91" s="3"/>
      <c r="D91" s="2"/>
      <c r="E91" s="51" t="s">
        <v>61</v>
      </c>
      <c r="F91" s="51"/>
      <c r="G91" s="51"/>
      <c r="H91" s="51"/>
      <c r="I91" s="51"/>
    </row>
    <row r="92" spans="1:9" ht="15.75">
      <c r="A92" s="2"/>
      <c r="B92" s="3"/>
      <c r="C92" s="3"/>
      <c r="D92" s="2"/>
      <c r="E92" s="45" t="s">
        <v>59</v>
      </c>
      <c r="F92" s="45"/>
      <c r="G92" s="45"/>
      <c r="H92" s="45"/>
      <c r="I92" s="45"/>
    </row>
    <row r="93" spans="1:9" ht="15.75">
      <c r="A93" s="2" t="s">
        <v>23</v>
      </c>
      <c r="B93" s="3"/>
      <c r="C93" s="3"/>
      <c r="D93" s="2"/>
      <c r="E93" s="45" t="s">
        <v>58</v>
      </c>
      <c r="F93" s="46"/>
      <c r="G93" s="46"/>
      <c r="H93" s="46"/>
      <c r="I93" s="46"/>
    </row>
  </sheetData>
  <sheetProtection password="AB87" sheet="1" objects="1" scenarios="1"/>
  <mergeCells count="11">
    <mergeCell ref="E93:I93"/>
    <mergeCell ref="F66:H66"/>
    <mergeCell ref="F35:H35"/>
    <mergeCell ref="B2:C2"/>
    <mergeCell ref="E2:G2"/>
    <mergeCell ref="F43:H43"/>
    <mergeCell ref="F50:H50"/>
    <mergeCell ref="F58:H58"/>
    <mergeCell ref="E92:I92"/>
    <mergeCell ref="E90:I90"/>
    <mergeCell ref="E91:I91"/>
  </mergeCells>
  <hyperlinks>
    <hyperlink ref="A6" r:id="rId1"/>
    <hyperlink ref="A13" r:id="rId2"/>
    <hyperlink ref="A20" r:id="rId3"/>
    <hyperlink ref="A28" r:id="rId4"/>
    <hyperlink ref="A36" r:id="rId5"/>
    <hyperlink ref="A44" r:id="rId6"/>
    <hyperlink ref="A51" r:id="rId7"/>
    <hyperlink ref="A59" r:id="rId8"/>
    <hyperlink ref="A67" r:id="rId9"/>
    <hyperlink ref="A75" r:id="rId10"/>
    <hyperlink ref="A83" r:id="rId11"/>
    <hyperlink ref="D5" r:id="rId12"/>
    <hyperlink ref="D12" r:id="rId13"/>
    <hyperlink ref="D19" r:id="rId14"/>
    <hyperlink ref="D27" r:id="rId15"/>
    <hyperlink ref="D51" r:id="rId16"/>
    <hyperlink ref="D59" r:id="rId17"/>
    <hyperlink ref="D67" r:id="rId18"/>
    <hyperlink ref="D35" r:id="rId19"/>
    <hyperlink ref="D43" r:id="rId20"/>
    <hyperlink ref="D50" r:id="rId21"/>
    <hyperlink ref="D58" r:id="rId22"/>
    <hyperlink ref="D66" r:id="rId23"/>
    <hyperlink ref="D36" r:id="rId24"/>
    <hyperlink ref="D44" r:id="rId25"/>
    <hyperlink ref="D28" r:id="rId26"/>
    <hyperlink ref="D37" r:id="rId27"/>
    <hyperlink ref="D6" r:id="rId28"/>
    <hyperlink ref="D13" r:id="rId29"/>
    <hyperlink ref="D20" r:id="rId30"/>
    <hyperlink ref="D45" r:id="rId31"/>
    <hyperlink ref="D52" r:id="rId32"/>
    <hyperlink ref="D60" r:id="rId33"/>
    <hyperlink ref="D7" r:id="rId34"/>
    <hyperlink ref="D14" r:id="rId35"/>
    <hyperlink ref="D21" r:id="rId36"/>
    <hyperlink ref="D29" r:id="rId37"/>
    <hyperlink ref="D38" r:id="rId38"/>
    <hyperlink ref="D46" r:id="rId39"/>
    <hyperlink ref="D53" r:id="rId40"/>
    <hyperlink ref="D61" r:id="rId41"/>
    <hyperlink ref="D8" r:id="rId42"/>
    <hyperlink ref="D15" r:id="rId43"/>
    <hyperlink ref="D22" r:id="rId44"/>
    <hyperlink ref="D30" r:id="rId45"/>
    <hyperlink ref="D39" r:id="rId46"/>
    <hyperlink ref="D47" r:id="rId47"/>
    <hyperlink ref="D54" r:id="rId48"/>
    <hyperlink ref="D62" r:id="rId49"/>
  </hyperlinks>
  <pageMargins left="0.7" right="0.7" top="0.75" bottom="0.75" header="0.3" footer="0.3"/>
  <pageSetup orientation="portrait" r:id="rId50"/>
  <headerFooter>
    <oddHeader>&amp;C&amp;24Coan/Phillipi 10 Week Deadlift Routine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Cal Dietz</cp:lastModifiedBy>
  <cp:lastPrinted>2011-10-30T20:48:15Z</cp:lastPrinted>
  <dcterms:created xsi:type="dcterms:W3CDTF">2011-10-27T15:52:20Z</dcterms:created>
  <dcterms:modified xsi:type="dcterms:W3CDTF">2011-12-21T15:57:33Z</dcterms:modified>
</cp:coreProperties>
</file>