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0" yWindow="900" windowWidth="15600" windowHeight="8940" tabRatio="864" activeTab="5"/>
  </bookViews>
  <sheets>
    <sheet name="max calculator" sheetId="39" r:id="rId1"/>
    <sheet name="Max Sheet" sheetId="24" r:id="rId2"/>
    <sheet name="Exercises" sheetId="36" r:id="rId3"/>
    <sheet name="LineSystem" sheetId="37" r:id="rId4"/>
    <sheet name="Notes" sheetId="33" r:id="rId5"/>
    <sheet name="Builder_Template" sheetId="30" r:id="rId6"/>
    <sheet name="Print_Template" sheetId="38" r:id="rId7"/>
    <sheet name="Coaching Tools" sheetId="40" r:id="rId8"/>
  </sheets>
  <externalReferences>
    <externalReference r:id="rId9"/>
  </externalReferences>
  <definedNames>
    <definedName name="_xlnm._FilterDatabase" localSheetId="2" hidden="1">Exercises!$B$3:$S$55</definedName>
    <definedName name="abs">Exercises!$I$5:$I$103</definedName>
    <definedName name="back">Exercises!$D$5:$D$103</definedName>
    <definedName name="benchrow">'Max Sheet'!$H$4:$H$20</definedName>
    <definedName name="bi">Exercises!$G$5:$G$103</definedName>
    <definedName name="calf">Exercises!$M$5:$M$103</definedName>
    <definedName name="chest">Exercises!$C$5:$C$103</definedName>
    <definedName name="Class" localSheetId="7">[1]Exercises!$B$4:$V$4</definedName>
    <definedName name="Class" localSheetId="0">[1]Exercises!$E$4:$Y$4</definedName>
    <definedName name="Class">Exercises!$B$4:$S$4</definedName>
    <definedName name="dliftrow">'Max Sheet'!$I$4:$I$20</definedName>
    <definedName name="exercise" localSheetId="7">'[1]Max Sheet'!$J$3:$EH$3</definedName>
    <definedName name="exercise" localSheetId="0">'[1]Max Sheet'!$J$3:$EH$3</definedName>
    <definedName name="exercise">'Max Sheet'!$J$3:$ES$3</definedName>
    <definedName name="Grip">Exercises!$K$5:$K$103</definedName>
    <definedName name="ham">Exercises!$F$5:$F$103</definedName>
    <definedName name="iso">Exercises!$S$5:$S$103</definedName>
    <definedName name="jerseylookup" localSheetId="7">'[1]Max Sheet'!$B$3:$DH$303</definedName>
    <definedName name="jerseylookup" localSheetId="0">'[1]Max Sheet'!$B$3:$DH$303</definedName>
    <definedName name="jerseylookup">'Max Sheet'!$B$3:$DH$20</definedName>
    <definedName name="legs">Exercises!$E$5:$E$103</definedName>
    <definedName name="line" localSheetId="7">[1]LineSystem!$B$4:$B$588</definedName>
    <definedName name="line" localSheetId="0">[1]LineSystem!$B$4:$B$588</definedName>
    <definedName name="line">LineSystem!$B$4:$B$488</definedName>
    <definedName name="linesystem" localSheetId="7">[1]LineSystem!$B$4:$F$607</definedName>
    <definedName name="linesystem" localSheetId="0">[1]LineSystem!$B$4:$F$607</definedName>
    <definedName name="linesystem">LineSystem!$B$4:$F$510</definedName>
    <definedName name="lowervalue">Exercises!#REF!</definedName>
    <definedName name="manual">Exercises!$P$5:$P$103</definedName>
    <definedName name="maxdata" localSheetId="7">'[1]Max Sheet'!$J$3:$EH$303</definedName>
    <definedName name="maxdata" localSheetId="0">'[1]Max Sheet'!$J$3:$EH$303</definedName>
    <definedName name="maxdata">'Max Sheet'!$J$3:$DH$20</definedName>
    <definedName name="namelist" localSheetId="7">'[1]Max Sheet'!$B$3:$B$303</definedName>
    <definedName name="namelist" localSheetId="0">'[1]Max Sheet'!$B$3:$B$303</definedName>
    <definedName name="namelist">'Max Sheet'!$B$3:$B$20</definedName>
    <definedName name="neck">Exercises!$O$5:$O$103</definedName>
    <definedName name="notes" localSheetId="7">[1]Notes!$A$1:$A$591</definedName>
    <definedName name="notes" localSheetId="0">[1]Notes!$A$1:$A$591</definedName>
    <definedName name="notes">Notes!$A$1:$A$578</definedName>
    <definedName name="nrlookup" localSheetId="7">'[1]Max Sheet'!$B$4:$F$303</definedName>
    <definedName name="nrlookup" localSheetId="0">'[1]Max Sheet'!$B$4:$F$303</definedName>
    <definedName name="nrlookup">'Max Sheet'!$B$4:$F$20</definedName>
    <definedName name="oly">Exercises!$B$5:$B$89</definedName>
    <definedName name="olylookup">'Max Sheet'!$CM$3:$DH$3</definedName>
    <definedName name="olyvalue" localSheetId="7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7">[1]Exercises!#REF!</definedName>
    <definedName name="primary">Exercises!#REF!</definedName>
    <definedName name="_xlnm.Print_Area" localSheetId="5">Builder_Template!$A$1:$AP$46</definedName>
    <definedName name="_xlnm.Print_Area" localSheetId="6">Print_Template!$C$1:$AP$49</definedName>
    <definedName name="rest">Exercises!$N$5:$N$103</definedName>
    <definedName name="shoulder">Exercises!$L$5:$L$103</definedName>
    <definedName name="squatrow">'Max Sheet'!$G$4:$G$20</definedName>
    <definedName name="tablelist" localSheetId="7">'[1]Max Sheet'!$B$4:$I$303</definedName>
    <definedName name="tablelist" localSheetId="0">'[1]Max Sheet'!$B$4:$I$303</definedName>
    <definedName name="tablelist">'Max Sheet'!$B$4:$I$20</definedName>
    <definedName name="tri">Exercises!$H$5:$H$103</definedName>
    <definedName name="uppervalue" localSheetId="7">[1]Exercises!#REF!</definedName>
    <definedName name="uppervalue">Exercises!#REF!</definedName>
    <definedName name="Z_A397F70B_3373_406E_92C3_8C1843EEFB94_.wvu.Cols" localSheetId="5" hidden="1">Builder_Template!$B:$C,Builder_Template!$G:$H,Builder_Template!$P:$Q,Builder_Template!$U:$V,Builder_Template!$AD:$AE,Builder_Template!$AI:$AJ</definedName>
    <definedName name="Z_A397F70B_3373_406E_92C3_8C1843EEFB94_.wvu.Cols" localSheetId="2" hidden="1">Exercises!#REF!</definedName>
    <definedName name="Z_A397F70B_3373_406E_92C3_8C1843EEFB94_.wvu.Cols" localSheetId="6" hidden="1">Print_Template!$A:$B,Print_Template!$G:$H,Print_Template!$P:$Q,Print_Template!$U:$V,Print_Template!$AD:$AE,Print_Template!$AI:$AJ</definedName>
    <definedName name="Z_A397F70B_3373_406E_92C3_8C1843EEFB94_.wvu.FilterData" localSheetId="2" hidden="1">Exercises!$B$3:$S$55</definedName>
    <definedName name="Z_A397F70B_3373_406E_92C3_8C1843EEFB94_.wvu.PrintArea" localSheetId="5" hidden="1">Builder_Template!$A$1:$AP$46</definedName>
    <definedName name="Z_A397F70B_3373_406E_92C3_8C1843EEFB94_.wvu.PrintArea" localSheetId="6" hidden="1">Print_Template!$C$1:$AP$46</definedName>
  </definedNames>
  <calcPr calcId="145621"/>
  <customWorkbookViews>
    <customWorkbookView name="page" guid="{A397F70B-3373-406E-92C3-8C1843EEFB94}" maximized="1" xWindow="1" yWindow="1" windowWidth="1362" windowHeight="538" tabRatio="864" activeSheetId="30"/>
  </customWorkbookViews>
</workbook>
</file>

<file path=xl/calcChain.xml><?xml version="1.0" encoding="utf-8"?>
<calcChain xmlns="http://schemas.openxmlformats.org/spreadsheetml/2006/main">
  <c r="E5" i="39" l="1"/>
  <c r="E15" i="39" s="1"/>
  <c r="E1" i="30"/>
  <c r="F12" i="30"/>
  <c r="L10" i="38"/>
  <c r="F10" i="38"/>
  <c r="D10" i="38"/>
  <c r="G8" i="39" l="1"/>
  <c r="G9" i="39"/>
  <c r="G10" i="39"/>
  <c r="G11" i="39"/>
  <c r="G12" i="39"/>
  <c r="G13" i="39"/>
  <c r="G14" i="39"/>
  <c r="G15" i="39"/>
  <c r="E8" i="39"/>
  <c r="E9" i="39"/>
  <c r="E10" i="39"/>
  <c r="E11" i="39"/>
  <c r="E12" i="39"/>
  <c r="E13" i="39"/>
  <c r="E14" i="39"/>
  <c r="L4" i="38"/>
  <c r="AC10" i="38"/>
  <c r="O10" i="38"/>
  <c r="C10" i="38"/>
  <c r="AH48" i="38"/>
  <c r="AN1" i="38" l="1"/>
  <c r="AG1" i="38"/>
  <c r="AB1" i="38"/>
  <c r="R1" i="38" l="1"/>
  <c r="D48" i="38" s="1"/>
  <c r="AJ46" i="38"/>
  <c r="AI46" i="38"/>
  <c r="AJ45" i="38"/>
  <c r="AI45" i="38"/>
  <c r="AJ44" i="38"/>
  <c r="AI44" i="38"/>
  <c r="AJ43" i="38"/>
  <c r="AI43" i="38"/>
  <c r="AJ42" i="38"/>
  <c r="AI42" i="38"/>
  <c r="AJ41" i="38"/>
  <c r="AI41" i="38"/>
  <c r="AJ40" i="38"/>
  <c r="AI40" i="38"/>
  <c r="AJ39" i="38"/>
  <c r="AI39" i="38"/>
  <c r="AJ38" i="38"/>
  <c r="AI38" i="38"/>
  <c r="AJ37" i="38"/>
  <c r="AI37" i="38"/>
  <c r="AJ36" i="38"/>
  <c r="AI36" i="38"/>
  <c r="AJ35" i="38"/>
  <c r="AI35" i="38"/>
  <c r="AJ34" i="38"/>
  <c r="AI34" i="38"/>
  <c r="AJ33" i="38"/>
  <c r="AI33" i="38"/>
  <c r="AJ32" i="38"/>
  <c r="AI32" i="38"/>
  <c r="AJ31" i="38"/>
  <c r="AI31" i="38"/>
  <c r="AJ30" i="38"/>
  <c r="AI30" i="38"/>
  <c r="AJ29" i="38"/>
  <c r="AI29" i="38"/>
  <c r="AJ28" i="38"/>
  <c r="AI28" i="38"/>
  <c r="AJ27" i="38"/>
  <c r="AI27" i="38"/>
  <c r="AJ26" i="38"/>
  <c r="AI26" i="38"/>
  <c r="AJ25" i="38"/>
  <c r="AI25" i="38"/>
  <c r="AJ24" i="38"/>
  <c r="AI24" i="38"/>
  <c r="AJ23" i="38"/>
  <c r="AI23" i="38"/>
  <c r="AJ22" i="38"/>
  <c r="AI22" i="38"/>
  <c r="AJ21" i="38"/>
  <c r="AI21" i="38"/>
  <c r="AJ20" i="38"/>
  <c r="AI20" i="38"/>
  <c r="AJ19" i="38"/>
  <c r="AI19" i="38"/>
  <c r="AJ18" i="38"/>
  <c r="AI18" i="38"/>
  <c r="AJ17" i="38"/>
  <c r="AI17" i="38"/>
  <c r="AJ16" i="38"/>
  <c r="AI16" i="38"/>
  <c r="AJ15" i="38"/>
  <c r="AI15" i="38"/>
  <c r="AJ14" i="38"/>
  <c r="AI14" i="38"/>
  <c r="AJ13" i="38"/>
  <c r="AI13" i="38"/>
  <c r="AJ12" i="38"/>
  <c r="AI12" i="38"/>
  <c r="AN111" i="30"/>
  <c r="AM111" i="30"/>
  <c r="AK111" i="30"/>
  <c r="AH111" i="30"/>
  <c r="AG111" i="30"/>
  <c r="AF111" i="30"/>
  <c r="AN110" i="30"/>
  <c r="AM110" i="30"/>
  <c r="AK110" i="30"/>
  <c r="AH110" i="30"/>
  <c r="AG110" i="30"/>
  <c r="AF110" i="30"/>
  <c r="AN109" i="30"/>
  <c r="AM109" i="30"/>
  <c r="AK109" i="30"/>
  <c r="AH109" i="30"/>
  <c r="AG109" i="30"/>
  <c r="AF109" i="30"/>
  <c r="AN108" i="30"/>
  <c r="AM108" i="30"/>
  <c r="AK108" i="30"/>
  <c r="AH108" i="30"/>
  <c r="AG108" i="30"/>
  <c r="AF108" i="30"/>
  <c r="AN107" i="30"/>
  <c r="AM107" i="30"/>
  <c r="AK107" i="30"/>
  <c r="AH107" i="30"/>
  <c r="AG107" i="30"/>
  <c r="AF107" i="30"/>
  <c r="AN106" i="30"/>
  <c r="AM106" i="30"/>
  <c r="AK106" i="30"/>
  <c r="AH106" i="30"/>
  <c r="AG106" i="30"/>
  <c r="AF106" i="30"/>
  <c r="AN105" i="30"/>
  <c r="AM105" i="30"/>
  <c r="AK105" i="30"/>
  <c r="AH105" i="30"/>
  <c r="AG105" i="30"/>
  <c r="AF105" i="30"/>
  <c r="AN104" i="30"/>
  <c r="AM104" i="30"/>
  <c r="AK104" i="30"/>
  <c r="AH104" i="30"/>
  <c r="AG104" i="30"/>
  <c r="AF104" i="30"/>
  <c r="AN103" i="30"/>
  <c r="AM103" i="30"/>
  <c r="AK103" i="30"/>
  <c r="AH103" i="30"/>
  <c r="AG103" i="30"/>
  <c r="AF103" i="30"/>
  <c r="AN102" i="30"/>
  <c r="AM102" i="30"/>
  <c r="AK102" i="30"/>
  <c r="AH102" i="30"/>
  <c r="AG102" i="30"/>
  <c r="AF102" i="30"/>
  <c r="AN101" i="30"/>
  <c r="AM101" i="30"/>
  <c r="AK101" i="30"/>
  <c r="AH101" i="30"/>
  <c r="AG101" i="30"/>
  <c r="AF101" i="30"/>
  <c r="AN100" i="30"/>
  <c r="AM100" i="30"/>
  <c r="AK100" i="30"/>
  <c r="AH100" i="30"/>
  <c r="AG100" i="30"/>
  <c r="AF100" i="30"/>
  <c r="AN99" i="30"/>
  <c r="AM99" i="30"/>
  <c r="AK99" i="30"/>
  <c r="AH99" i="30"/>
  <c r="AG99" i="30"/>
  <c r="AF99" i="30"/>
  <c r="AN98" i="30"/>
  <c r="AM98" i="30"/>
  <c r="AK98" i="30"/>
  <c r="AH98" i="30"/>
  <c r="AG98" i="30"/>
  <c r="AF98" i="30"/>
  <c r="AN97" i="30"/>
  <c r="AM97" i="30"/>
  <c r="AK97" i="30"/>
  <c r="AH97" i="30"/>
  <c r="AG97" i="30"/>
  <c r="AF97" i="30"/>
  <c r="AN96" i="30"/>
  <c r="AO46" i="38" s="1"/>
  <c r="AF96" i="30"/>
  <c r="AF46" i="38" s="1"/>
  <c r="AN95" i="30"/>
  <c r="AO45" i="38" s="1"/>
  <c r="AM95" i="30"/>
  <c r="AK95" i="30"/>
  <c r="AH95" i="30"/>
  <c r="AG95" i="30"/>
  <c r="AN94" i="30"/>
  <c r="AO44" i="38" s="1"/>
  <c r="AF94" i="30"/>
  <c r="AF44" i="38" s="1"/>
  <c r="AN93" i="30"/>
  <c r="AO43" i="38" s="1"/>
  <c r="AM93" i="30"/>
  <c r="AK93" i="30"/>
  <c r="AH93" i="30"/>
  <c r="AG93" i="30"/>
  <c r="AN92" i="30"/>
  <c r="AO42" i="38" s="1"/>
  <c r="AF92" i="30"/>
  <c r="AF42" i="38" s="1"/>
  <c r="AN91" i="30"/>
  <c r="AO41" i="38" s="1"/>
  <c r="AF91" i="30"/>
  <c r="AF41" i="38" s="1"/>
  <c r="AN90" i="30"/>
  <c r="AO40" i="38" s="1"/>
  <c r="AM90" i="30"/>
  <c r="AK90" i="30"/>
  <c r="AH90" i="30"/>
  <c r="AG90" i="30"/>
  <c r="AN89" i="30"/>
  <c r="AO39" i="38" s="1"/>
  <c r="AF89" i="30"/>
  <c r="AF39" i="38" s="1"/>
  <c r="AN88" i="30"/>
  <c r="AO38" i="38" s="1"/>
  <c r="AM88" i="30"/>
  <c r="AK88" i="30"/>
  <c r="AH88" i="30"/>
  <c r="AG88" i="30"/>
  <c r="AN87" i="30"/>
  <c r="AO37" i="38" s="1"/>
  <c r="AF87" i="30"/>
  <c r="AF37" i="38" s="1"/>
  <c r="AN86" i="30"/>
  <c r="AO36" i="38" s="1"/>
  <c r="AF86" i="30"/>
  <c r="AF36" i="38" s="1"/>
  <c r="AN85" i="30"/>
  <c r="AO35" i="38" s="1"/>
  <c r="AM85" i="30"/>
  <c r="AK85" i="30"/>
  <c r="AH85" i="30"/>
  <c r="AG85" i="30"/>
  <c r="AN84" i="30"/>
  <c r="AO34" i="38" s="1"/>
  <c r="AF84" i="30"/>
  <c r="AF34" i="38" s="1"/>
  <c r="AN83" i="30"/>
  <c r="AO33" i="38" s="1"/>
  <c r="AM83" i="30"/>
  <c r="AK83" i="30"/>
  <c r="AH83" i="30"/>
  <c r="AG83" i="30"/>
  <c r="AN82" i="30"/>
  <c r="AO32" i="38" s="1"/>
  <c r="AF82" i="30"/>
  <c r="AF32" i="38" s="1"/>
  <c r="AN81" i="30"/>
  <c r="AO31" i="38" s="1"/>
  <c r="AF81" i="30"/>
  <c r="AF31" i="38" s="1"/>
  <c r="AN80" i="30"/>
  <c r="AO30" i="38" s="1"/>
  <c r="AM80" i="30"/>
  <c r="AK80" i="30"/>
  <c r="AH80" i="30"/>
  <c r="AG80" i="30"/>
  <c r="AN79" i="30"/>
  <c r="AO29" i="38" s="1"/>
  <c r="AF79" i="30"/>
  <c r="AF29" i="38" s="1"/>
  <c r="AN78" i="30"/>
  <c r="AO28" i="38" s="1"/>
  <c r="AM78" i="30"/>
  <c r="AK78" i="30"/>
  <c r="AH78" i="30"/>
  <c r="AG78" i="30"/>
  <c r="AN77" i="30"/>
  <c r="AO27" i="38" s="1"/>
  <c r="AF77" i="30"/>
  <c r="AF27" i="38" s="1"/>
  <c r="AN76" i="30"/>
  <c r="AO26" i="38" s="1"/>
  <c r="AF76" i="30"/>
  <c r="AF26" i="38" s="1"/>
  <c r="AN75" i="30"/>
  <c r="AO25" i="38" s="1"/>
  <c r="AM75" i="30"/>
  <c r="AK75" i="30"/>
  <c r="AH75" i="30"/>
  <c r="AG75" i="30"/>
  <c r="AN74" i="30"/>
  <c r="AO24" i="38" s="1"/>
  <c r="AF74" i="30"/>
  <c r="AF24" i="38" s="1"/>
  <c r="AN73" i="30"/>
  <c r="AO23" i="38" s="1"/>
  <c r="AM73" i="30"/>
  <c r="AK73" i="30"/>
  <c r="AH73" i="30"/>
  <c r="AG73" i="30"/>
  <c r="AN72" i="30"/>
  <c r="AO22" i="38" s="1"/>
  <c r="AF72" i="30"/>
  <c r="AF22" i="38" s="1"/>
  <c r="AN71" i="30"/>
  <c r="AO21" i="38" s="1"/>
  <c r="AF71" i="30"/>
  <c r="AF21" i="38" s="1"/>
  <c r="AN70" i="30"/>
  <c r="AO20" i="38" s="1"/>
  <c r="AM70" i="30"/>
  <c r="AK70" i="30"/>
  <c r="AH70" i="30"/>
  <c r="AG70" i="30"/>
  <c r="AN69" i="30"/>
  <c r="AO19" i="38" s="1"/>
  <c r="AF69" i="30"/>
  <c r="AF19" i="38" s="1"/>
  <c r="AN68" i="30"/>
  <c r="AO18" i="38" s="1"/>
  <c r="AM68" i="30"/>
  <c r="AK68" i="30"/>
  <c r="AH68" i="30"/>
  <c r="AG68" i="30"/>
  <c r="AN67" i="30"/>
  <c r="AO17" i="38" s="1"/>
  <c r="AF67" i="30"/>
  <c r="AF17" i="38" s="1"/>
  <c r="AN66" i="30"/>
  <c r="AO16" i="38" s="1"/>
  <c r="AF66" i="30"/>
  <c r="AF16" i="38" s="1"/>
  <c r="AN65" i="30"/>
  <c r="AO15" i="38" s="1"/>
  <c r="AM65" i="30"/>
  <c r="AK65" i="30"/>
  <c r="AH65" i="30"/>
  <c r="AG65" i="30"/>
  <c r="AN64" i="30"/>
  <c r="AO14" i="38" s="1"/>
  <c r="AF64" i="30"/>
  <c r="AF14" i="38" s="1"/>
  <c r="AN63" i="30"/>
  <c r="AO13" i="38" s="1"/>
  <c r="AM63" i="30"/>
  <c r="AK63" i="30"/>
  <c r="AH63" i="30"/>
  <c r="AG63" i="30"/>
  <c r="AN62" i="30"/>
  <c r="AO12" i="38" s="1"/>
  <c r="AF62" i="30"/>
  <c r="AF12" i="38" s="1"/>
  <c r="Z63" i="30"/>
  <c r="AA13" i="38" s="1"/>
  <c r="Z64" i="30"/>
  <c r="AA14" i="38" s="1"/>
  <c r="Z65" i="30"/>
  <c r="AA15" i="38" s="1"/>
  <c r="Z66" i="30"/>
  <c r="AA16" i="38" s="1"/>
  <c r="Z67" i="30"/>
  <c r="AA17" i="38" s="1"/>
  <c r="Z68" i="30"/>
  <c r="AA18" i="38" s="1"/>
  <c r="Z69" i="30"/>
  <c r="AA19" i="38" s="1"/>
  <c r="Z70" i="30"/>
  <c r="AA20" i="38" s="1"/>
  <c r="Z71" i="30"/>
  <c r="AA21" i="38" s="1"/>
  <c r="Z72" i="30"/>
  <c r="AA22" i="38" s="1"/>
  <c r="Z73" i="30"/>
  <c r="AA23" i="38" s="1"/>
  <c r="Z74" i="30"/>
  <c r="AA24" i="38" s="1"/>
  <c r="Z75" i="30"/>
  <c r="AA25" i="38" s="1"/>
  <c r="Z76" i="30"/>
  <c r="AA26" i="38" s="1"/>
  <c r="Z77" i="30"/>
  <c r="AA27" i="38" s="1"/>
  <c r="Z78" i="30"/>
  <c r="AA28" i="38" s="1"/>
  <c r="Z79" i="30"/>
  <c r="AA29" i="38" s="1"/>
  <c r="Z80" i="30"/>
  <c r="AA30" i="38" s="1"/>
  <c r="Z81" i="30"/>
  <c r="AA31" i="38" s="1"/>
  <c r="Z82" i="30"/>
  <c r="AA32" i="38" s="1"/>
  <c r="Z83" i="30"/>
  <c r="AA33" i="38" s="1"/>
  <c r="Z84" i="30"/>
  <c r="AA34" i="38" s="1"/>
  <c r="Z85" i="30"/>
  <c r="AA35" i="38" s="1"/>
  <c r="Z86" i="30"/>
  <c r="AA36" i="38" s="1"/>
  <c r="Z87" i="30"/>
  <c r="AA37" i="38" s="1"/>
  <c r="Z88" i="30"/>
  <c r="AA38" i="38" s="1"/>
  <c r="Z89" i="30"/>
  <c r="AA39" i="38" s="1"/>
  <c r="Z90" i="30"/>
  <c r="AA40" i="38" s="1"/>
  <c r="Z91" i="30"/>
  <c r="AA41" i="38" s="1"/>
  <c r="Z92" i="30"/>
  <c r="AA42" i="38" s="1"/>
  <c r="Z93" i="30"/>
  <c r="AA43" i="38" s="1"/>
  <c r="Z94" i="30"/>
  <c r="AA44" i="38" s="1"/>
  <c r="Z95" i="30"/>
  <c r="AA45" i="38" s="1"/>
  <c r="Z96" i="30"/>
  <c r="AA46" i="38" s="1"/>
  <c r="Z97" i="30"/>
  <c r="Z98" i="30"/>
  <c r="Z99" i="30"/>
  <c r="Z100" i="30"/>
  <c r="Z101" i="30"/>
  <c r="Z102" i="30"/>
  <c r="Z103" i="30"/>
  <c r="Z104" i="30"/>
  <c r="Z105" i="30"/>
  <c r="Z106" i="30"/>
  <c r="Z107" i="30"/>
  <c r="Z108" i="30"/>
  <c r="Z109" i="30"/>
  <c r="Z110" i="30"/>
  <c r="Z111" i="30"/>
  <c r="Z62" i="30"/>
  <c r="AA12" i="38" s="1"/>
  <c r="Y63" i="30"/>
  <c r="Y65" i="30"/>
  <c r="Y68" i="30"/>
  <c r="Y70" i="30"/>
  <c r="Y73" i="30"/>
  <c r="Y75" i="30"/>
  <c r="Y78" i="30"/>
  <c r="Y80" i="30"/>
  <c r="Y83" i="30"/>
  <c r="Y85" i="30"/>
  <c r="Y88" i="30"/>
  <c r="Y90" i="30"/>
  <c r="Y93" i="30"/>
  <c r="Y95" i="30"/>
  <c r="Y97" i="30"/>
  <c r="Y98" i="30"/>
  <c r="Y99" i="30"/>
  <c r="Y100" i="30"/>
  <c r="Y101" i="30"/>
  <c r="Y102" i="30"/>
  <c r="Y103" i="30"/>
  <c r="Y104" i="30"/>
  <c r="Y105" i="30"/>
  <c r="Y106" i="30"/>
  <c r="Y107" i="30"/>
  <c r="Y108" i="30"/>
  <c r="Y109" i="30"/>
  <c r="Y110" i="30"/>
  <c r="Y111" i="30"/>
  <c r="W63" i="30"/>
  <c r="W65" i="30"/>
  <c r="W68" i="30"/>
  <c r="W70" i="30"/>
  <c r="W73" i="30"/>
  <c r="W75" i="30"/>
  <c r="W78" i="30"/>
  <c r="W80" i="30"/>
  <c r="W83" i="30"/>
  <c r="W85" i="30"/>
  <c r="W88" i="30"/>
  <c r="W90" i="30"/>
  <c r="W93" i="30"/>
  <c r="W95" i="30"/>
  <c r="W97" i="30"/>
  <c r="W98" i="30"/>
  <c r="W99" i="30"/>
  <c r="W100" i="30"/>
  <c r="W101" i="30"/>
  <c r="W102" i="30"/>
  <c r="W103" i="30"/>
  <c r="W104" i="30"/>
  <c r="W105" i="30"/>
  <c r="W106" i="30"/>
  <c r="W107" i="30"/>
  <c r="W108" i="30"/>
  <c r="W109" i="30"/>
  <c r="W110" i="30"/>
  <c r="W111" i="30"/>
  <c r="T63" i="30"/>
  <c r="T65" i="30"/>
  <c r="T68" i="30"/>
  <c r="T70" i="30"/>
  <c r="T73" i="30"/>
  <c r="T75" i="30"/>
  <c r="T78" i="30"/>
  <c r="T80" i="30"/>
  <c r="T83" i="30"/>
  <c r="T85" i="30"/>
  <c r="T88" i="30"/>
  <c r="T90" i="30"/>
  <c r="T93" i="30"/>
  <c r="T95" i="30"/>
  <c r="T97" i="30"/>
  <c r="T98" i="30"/>
  <c r="T99" i="30"/>
  <c r="T100" i="30"/>
  <c r="T101" i="30"/>
  <c r="T102" i="30"/>
  <c r="T103" i="30"/>
  <c r="T104" i="30"/>
  <c r="T105" i="30"/>
  <c r="T106" i="30"/>
  <c r="T107" i="30"/>
  <c r="T108" i="30"/>
  <c r="T109" i="30"/>
  <c r="T110" i="30"/>
  <c r="T111" i="30"/>
  <c r="S63" i="30"/>
  <c r="S65" i="30"/>
  <c r="S68" i="30"/>
  <c r="S70" i="30"/>
  <c r="S73" i="30"/>
  <c r="S75" i="30"/>
  <c r="S78" i="30"/>
  <c r="S80" i="30"/>
  <c r="S83" i="30"/>
  <c r="S85" i="30"/>
  <c r="S88" i="30"/>
  <c r="S90" i="30"/>
  <c r="S93" i="30"/>
  <c r="S95" i="30"/>
  <c r="S97" i="30"/>
  <c r="S98" i="30"/>
  <c r="S99" i="30"/>
  <c r="S100" i="30"/>
  <c r="S101" i="30"/>
  <c r="S102" i="30"/>
  <c r="S103" i="30"/>
  <c r="S104" i="30"/>
  <c r="S105" i="30"/>
  <c r="S106" i="30"/>
  <c r="S107" i="30"/>
  <c r="S108" i="30"/>
  <c r="S109" i="30"/>
  <c r="S110" i="30"/>
  <c r="S111" i="30"/>
  <c r="R64" i="30"/>
  <c r="R14" i="38" s="1"/>
  <c r="R66" i="30"/>
  <c r="R16" i="38" s="1"/>
  <c r="R67" i="30"/>
  <c r="R17" i="38" s="1"/>
  <c r="R69" i="30"/>
  <c r="R19" i="38" s="1"/>
  <c r="R71" i="30"/>
  <c r="R21" i="38" s="1"/>
  <c r="R72" i="30"/>
  <c r="R22" i="38" s="1"/>
  <c r="R74" i="30"/>
  <c r="R24" i="38" s="1"/>
  <c r="R76" i="30"/>
  <c r="R26" i="38" s="1"/>
  <c r="R77" i="30"/>
  <c r="R27" i="38" s="1"/>
  <c r="R79" i="30"/>
  <c r="R29" i="38" s="1"/>
  <c r="R81" i="30"/>
  <c r="R31" i="38" s="1"/>
  <c r="R82" i="30"/>
  <c r="R32" i="38" s="1"/>
  <c r="R84" i="30"/>
  <c r="R34" i="38" s="1"/>
  <c r="R86" i="30"/>
  <c r="R36" i="38" s="1"/>
  <c r="R87" i="30"/>
  <c r="R37" i="38" s="1"/>
  <c r="R89" i="30"/>
  <c r="R39" i="38" s="1"/>
  <c r="R91" i="30"/>
  <c r="R41" i="38" s="1"/>
  <c r="R92" i="30"/>
  <c r="R42" i="38" s="1"/>
  <c r="R94" i="30"/>
  <c r="R44" i="38" s="1"/>
  <c r="R96" i="30"/>
  <c r="R46" i="38" s="1"/>
  <c r="R97" i="30"/>
  <c r="R98" i="30"/>
  <c r="R99" i="30"/>
  <c r="R100" i="30"/>
  <c r="R101" i="30"/>
  <c r="R102" i="30"/>
  <c r="R103" i="30"/>
  <c r="R104" i="30"/>
  <c r="R105" i="30"/>
  <c r="R106" i="30"/>
  <c r="R107" i="30"/>
  <c r="R108" i="30"/>
  <c r="R109" i="30"/>
  <c r="R110" i="30"/>
  <c r="R111" i="30"/>
  <c r="R62" i="30"/>
  <c r="R12" i="38" s="1"/>
  <c r="L63" i="30"/>
  <c r="M13" i="38" s="1"/>
  <c r="L64" i="30"/>
  <c r="M14" i="38" s="1"/>
  <c r="L65" i="30"/>
  <c r="M15" i="38" s="1"/>
  <c r="L66" i="30"/>
  <c r="M16" i="38" s="1"/>
  <c r="L67" i="30"/>
  <c r="M17" i="38" s="1"/>
  <c r="L68" i="30"/>
  <c r="M18" i="38" s="1"/>
  <c r="L69" i="30"/>
  <c r="M19" i="38" s="1"/>
  <c r="L70" i="30"/>
  <c r="M20" i="38" s="1"/>
  <c r="L71" i="30"/>
  <c r="M21" i="38" s="1"/>
  <c r="L72" i="30"/>
  <c r="M22" i="38" s="1"/>
  <c r="L73" i="30"/>
  <c r="M23" i="38" s="1"/>
  <c r="L74" i="30"/>
  <c r="M24" i="38" s="1"/>
  <c r="L75" i="30"/>
  <c r="M25" i="38" s="1"/>
  <c r="L76" i="30"/>
  <c r="M26" i="38" s="1"/>
  <c r="L77" i="30"/>
  <c r="M27" i="38" s="1"/>
  <c r="L78" i="30"/>
  <c r="M28" i="38" s="1"/>
  <c r="L79" i="30"/>
  <c r="M29" i="38" s="1"/>
  <c r="L80" i="30"/>
  <c r="M30" i="38" s="1"/>
  <c r="L81" i="30"/>
  <c r="M31" i="38" s="1"/>
  <c r="L82" i="30"/>
  <c r="M32" i="38" s="1"/>
  <c r="L83" i="30"/>
  <c r="M33" i="38" s="1"/>
  <c r="L84" i="30"/>
  <c r="M34" i="38" s="1"/>
  <c r="L85" i="30"/>
  <c r="M35" i="38" s="1"/>
  <c r="L86" i="30"/>
  <c r="M36" i="38" s="1"/>
  <c r="L87" i="30"/>
  <c r="M37" i="38" s="1"/>
  <c r="L88" i="30"/>
  <c r="M38" i="38" s="1"/>
  <c r="L89" i="30"/>
  <c r="M39" i="38" s="1"/>
  <c r="L90" i="30"/>
  <c r="M40" i="38" s="1"/>
  <c r="L91" i="30"/>
  <c r="M41" i="38" s="1"/>
  <c r="L92" i="30"/>
  <c r="M42" i="38" s="1"/>
  <c r="L93" i="30"/>
  <c r="M43" i="38" s="1"/>
  <c r="L94" i="30"/>
  <c r="M44" i="38" s="1"/>
  <c r="L95" i="30"/>
  <c r="M45" i="38" s="1"/>
  <c r="L96" i="30"/>
  <c r="M46" i="38" s="1"/>
  <c r="L97" i="30"/>
  <c r="L98" i="30"/>
  <c r="L99" i="30"/>
  <c r="L100" i="30"/>
  <c r="L101" i="30"/>
  <c r="L102" i="30"/>
  <c r="L103" i="30"/>
  <c r="L104" i="30"/>
  <c r="L105" i="30"/>
  <c r="L106" i="30"/>
  <c r="L107" i="30"/>
  <c r="L108" i="30"/>
  <c r="L109" i="30"/>
  <c r="L110" i="30"/>
  <c r="L111" i="30"/>
  <c r="L62" i="30"/>
  <c r="M12" i="38" s="1"/>
  <c r="K63" i="30"/>
  <c r="K65" i="30"/>
  <c r="K68" i="30"/>
  <c r="K70" i="30"/>
  <c r="K73" i="30"/>
  <c r="K75" i="30"/>
  <c r="K78" i="30"/>
  <c r="K80" i="30"/>
  <c r="K83" i="30"/>
  <c r="K85" i="30"/>
  <c r="K88" i="30"/>
  <c r="K90" i="30"/>
  <c r="K93" i="30"/>
  <c r="K95" i="30"/>
  <c r="K97" i="30"/>
  <c r="K98" i="30"/>
  <c r="K99" i="30"/>
  <c r="K100" i="30"/>
  <c r="K101" i="30"/>
  <c r="K102" i="30"/>
  <c r="K103" i="30"/>
  <c r="K104" i="30"/>
  <c r="K105" i="30"/>
  <c r="K106" i="30"/>
  <c r="K107" i="30"/>
  <c r="K108" i="30"/>
  <c r="K109" i="30"/>
  <c r="K110" i="30"/>
  <c r="K111" i="30"/>
  <c r="I63" i="30"/>
  <c r="I65" i="30"/>
  <c r="I68" i="30"/>
  <c r="I70" i="30"/>
  <c r="I73" i="30"/>
  <c r="I75" i="30"/>
  <c r="I78" i="30"/>
  <c r="I80" i="30"/>
  <c r="I83" i="30"/>
  <c r="I85" i="30"/>
  <c r="I88" i="30"/>
  <c r="I90" i="30"/>
  <c r="I93" i="30"/>
  <c r="I95" i="30"/>
  <c r="I97" i="30"/>
  <c r="I98" i="30"/>
  <c r="I99" i="30"/>
  <c r="I100" i="30"/>
  <c r="I101" i="30"/>
  <c r="I102" i="30"/>
  <c r="I103" i="30"/>
  <c r="I104" i="30"/>
  <c r="I105" i="30"/>
  <c r="I106" i="30"/>
  <c r="I107" i="30"/>
  <c r="I108" i="30"/>
  <c r="I109" i="30"/>
  <c r="I110" i="30"/>
  <c r="I111" i="30"/>
  <c r="F63" i="30"/>
  <c r="F65" i="30"/>
  <c r="F68" i="30"/>
  <c r="F70" i="30"/>
  <c r="F73" i="30"/>
  <c r="F75" i="30"/>
  <c r="F78" i="30"/>
  <c r="F80" i="30"/>
  <c r="F83" i="30"/>
  <c r="F85" i="30"/>
  <c r="F88" i="30"/>
  <c r="F90" i="30"/>
  <c r="F93" i="30"/>
  <c r="F95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E65" i="30"/>
  <c r="E68" i="30"/>
  <c r="E70" i="30"/>
  <c r="E73" i="30"/>
  <c r="E75" i="30"/>
  <c r="E78" i="30"/>
  <c r="E80" i="30"/>
  <c r="E83" i="30"/>
  <c r="E85" i="30"/>
  <c r="E88" i="30"/>
  <c r="E90" i="30"/>
  <c r="E93" i="30"/>
  <c r="E95" i="30"/>
  <c r="E97" i="30"/>
  <c r="E98" i="30"/>
  <c r="E99" i="30"/>
  <c r="E100" i="30"/>
  <c r="E101" i="30"/>
  <c r="E102" i="30"/>
  <c r="E103" i="30"/>
  <c r="E104" i="30"/>
  <c r="E105" i="30"/>
  <c r="E106" i="30"/>
  <c r="E107" i="30"/>
  <c r="E108" i="30"/>
  <c r="E109" i="30"/>
  <c r="E110" i="30"/>
  <c r="E111" i="30"/>
  <c r="E63" i="30"/>
  <c r="D64" i="30"/>
  <c r="D14" i="38" s="1"/>
  <c r="D66" i="30"/>
  <c r="D16" i="38" s="1"/>
  <c r="D67" i="30"/>
  <c r="D17" i="38" s="1"/>
  <c r="D69" i="30"/>
  <c r="D19" i="38" s="1"/>
  <c r="D71" i="30"/>
  <c r="D21" i="38" s="1"/>
  <c r="D72" i="30"/>
  <c r="D22" i="38" s="1"/>
  <c r="C22" i="38" s="1"/>
  <c r="D74" i="30"/>
  <c r="D24" i="38" s="1"/>
  <c r="C24" i="38" s="1"/>
  <c r="D76" i="30"/>
  <c r="D26" i="38" s="1"/>
  <c r="C26" i="38" s="1"/>
  <c r="D77" i="30"/>
  <c r="D27" i="38" s="1"/>
  <c r="C27" i="38" s="1"/>
  <c r="D79" i="30"/>
  <c r="D29" i="38" s="1"/>
  <c r="C29" i="38" s="1"/>
  <c r="D81" i="30"/>
  <c r="D31" i="38" s="1"/>
  <c r="C31" i="38" s="1"/>
  <c r="D82" i="30"/>
  <c r="D32" i="38" s="1"/>
  <c r="C32" i="38" s="1"/>
  <c r="D84" i="30"/>
  <c r="D34" i="38" s="1"/>
  <c r="C34" i="38" s="1"/>
  <c r="D86" i="30"/>
  <c r="D36" i="38" s="1"/>
  <c r="C36" i="38" s="1"/>
  <c r="D87" i="30"/>
  <c r="D37" i="38" s="1"/>
  <c r="C37" i="38" s="1"/>
  <c r="D89" i="30"/>
  <c r="D39" i="38" s="1"/>
  <c r="C39" i="38" s="1"/>
  <c r="D91" i="30"/>
  <c r="D41" i="38" s="1"/>
  <c r="C41" i="38" s="1"/>
  <c r="D92" i="30"/>
  <c r="D42" i="38" s="1"/>
  <c r="C42" i="38" s="1"/>
  <c r="D94" i="30"/>
  <c r="D44" i="38" s="1"/>
  <c r="C44" i="38" s="1"/>
  <c r="D96" i="30"/>
  <c r="D46" i="38" s="1"/>
  <c r="C46" i="38" s="1"/>
  <c r="D97" i="30"/>
  <c r="D98" i="30"/>
  <c r="D99" i="30"/>
  <c r="D100" i="30"/>
  <c r="D101" i="30"/>
  <c r="D102" i="30"/>
  <c r="D103" i="30"/>
  <c r="D104" i="30"/>
  <c r="D105" i="30"/>
  <c r="D106" i="30"/>
  <c r="D107" i="30"/>
  <c r="D108" i="30"/>
  <c r="D109" i="30"/>
  <c r="D110" i="30"/>
  <c r="D111" i="30"/>
  <c r="D62" i="30"/>
  <c r="D12" i="38" s="1"/>
  <c r="AC46" i="38"/>
  <c r="V46" i="38"/>
  <c r="U46" i="38"/>
  <c r="O46" i="38"/>
  <c r="H46" i="38"/>
  <c r="G46" i="38"/>
  <c r="V45" i="38"/>
  <c r="U45" i="38"/>
  <c r="AC44" i="38"/>
  <c r="V44" i="38"/>
  <c r="U44" i="38"/>
  <c r="O44" i="38"/>
  <c r="H44" i="38"/>
  <c r="G44" i="38"/>
  <c r="V43" i="38"/>
  <c r="U43" i="38"/>
  <c r="AC42" i="38"/>
  <c r="V42" i="38"/>
  <c r="U42" i="38"/>
  <c r="O42" i="38"/>
  <c r="H42" i="38"/>
  <c r="G42" i="38"/>
  <c r="AC41" i="38"/>
  <c r="V41" i="38"/>
  <c r="U41" i="38"/>
  <c r="O41" i="38"/>
  <c r="H41" i="38"/>
  <c r="G41" i="38"/>
  <c r="V40" i="38"/>
  <c r="U40" i="38"/>
  <c r="AC39" i="38"/>
  <c r="V39" i="38"/>
  <c r="U39" i="38"/>
  <c r="O39" i="38"/>
  <c r="H39" i="38"/>
  <c r="G39" i="38"/>
  <c r="V38" i="38"/>
  <c r="U38" i="38"/>
  <c r="AC37" i="38"/>
  <c r="V37" i="38"/>
  <c r="U37" i="38"/>
  <c r="O37" i="38"/>
  <c r="H37" i="38"/>
  <c r="G37" i="38"/>
  <c r="AC36" i="38"/>
  <c r="V36" i="38"/>
  <c r="U36" i="38"/>
  <c r="O36" i="38"/>
  <c r="H36" i="38"/>
  <c r="G36" i="38"/>
  <c r="V35" i="38"/>
  <c r="U35" i="38"/>
  <c r="AC34" i="38"/>
  <c r="V34" i="38"/>
  <c r="U34" i="38"/>
  <c r="O34" i="38"/>
  <c r="H34" i="38"/>
  <c r="G34" i="38"/>
  <c r="V33" i="38"/>
  <c r="U33" i="38"/>
  <c r="AC32" i="38"/>
  <c r="V32" i="38"/>
  <c r="U32" i="38"/>
  <c r="O32" i="38"/>
  <c r="H32" i="38"/>
  <c r="G32" i="38"/>
  <c r="AC31" i="38"/>
  <c r="V31" i="38"/>
  <c r="U31" i="38"/>
  <c r="O31" i="38"/>
  <c r="H31" i="38"/>
  <c r="G31" i="38"/>
  <c r="V30" i="38"/>
  <c r="U30" i="38"/>
  <c r="AC29" i="38"/>
  <c r="V29" i="38"/>
  <c r="U29" i="38"/>
  <c r="O29" i="38"/>
  <c r="H29" i="38"/>
  <c r="G29" i="38"/>
  <c r="V28" i="38"/>
  <c r="U28" i="38"/>
  <c r="AC27" i="38"/>
  <c r="V27" i="38"/>
  <c r="U27" i="38"/>
  <c r="O27" i="38"/>
  <c r="H27" i="38"/>
  <c r="G27" i="38"/>
  <c r="AC26" i="38"/>
  <c r="V26" i="38"/>
  <c r="U26" i="38"/>
  <c r="O26" i="38"/>
  <c r="H26" i="38"/>
  <c r="G26" i="38"/>
  <c r="V25" i="38"/>
  <c r="U25" i="38"/>
  <c r="AC24" i="38"/>
  <c r="V24" i="38"/>
  <c r="U24" i="38"/>
  <c r="O24" i="38"/>
  <c r="H24" i="38"/>
  <c r="G24" i="38"/>
  <c r="V23" i="38"/>
  <c r="U23" i="38"/>
  <c r="AC22" i="38"/>
  <c r="V22" i="38"/>
  <c r="U22" i="38"/>
  <c r="O22" i="38"/>
  <c r="H22" i="38"/>
  <c r="G22" i="38"/>
  <c r="AC21" i="38"/>
  <c r="V21" i="38"/>
  <c r="U21" i="38"/>
  <c r="O21" i="38"/>
  <c r="H21" i="38"/>
  <c r="G21" i="38"/>
  <c r="V20" i="38"/>
  <c r="U20" i="38"/>
  <c r="AC19" i="38"/>
  <c r="V19" i="38"/>
  <c r="U19" i="38"/>
  <c r="O19" i="38"/>
  <c r="H19" i="38"/>
  <c r="G19" i="38"/>
  <c r="V18" i="38"/>
  <c r="U18" i="38"/>
  <c r="AC17" i="38"/>
  <c r="V17" i="38"/>
  <c r="U17" i="38"/>
  <c r="O17" i="38"/>
  <c r="H17" i="38"/>
  <c r="G17" i="38"/>
  <c r="AC16" i="38"/>
  <c r="V16" i="38"/>
  <c r="U16" i="38"/>
  <c r="H16" i="38"/>
  <c r="G16" i="38"/>
  <c r="V15" i="38"/>
  <c r="U15" i="38"/>
  <c r="AC14" i="38"/>
  <c r="V14" i="38"/>
  <c r="U14" i="38"/>
  <c r="H14" i="38"/>
  <c r="G14" i="38"/>
  <c r="V13" i="38"/>
  <c r="U13" i="38"/>
  <c r="AC12" i="38"/>
  <c r="V12" i="38"/>
  <c r="U12" i="38"/>
  <c r="H12" i="38"/>
  <c r="G12" i="38"/>
  <c r="DC6" i="24"/>
  <c r="DC7" i="24"/>
  <c r="DC8" i="24"/>
  <c r="DC9" i="24"/>
  <c r="DC10" i="24"/>
  <c r="DC5" i="24"/>
  <c r="DC4" i="24"/>
  <c r="DB4" i="24"/>
  <c r="DB10" i="24"/>
  <c r="DB9" i="24"/>
  <c r="DB8" i="24"/>
  <c r="DB7" i="24"/>
  <c r="DB6" i="24"/>
  <c r="DB5" i="24"/>
  <c r="DA6" i="24"/>
  <c r="DA7" i="24"/>
  <c r="DA8" i="24"/>
  <c r="DA9" i="24"/>
  <c r="DA10" i="24"/>
  <c r="DA5" i="24"/>
  <c r="DA4" i="24"/>
  <c r="CZ6" i="24"/>
  <c r="CZ7" i="24"/>
  <c r="CZ8" i="24"/>
  <c r="CZ9" i="24"/>
  <c r="CZ10" i="24"/>
  <c r="CZ5" i="24"/>
  <c r="CZ4" i="24"/>
  <c r="CT7" i="24"/>
  <c r="CT8" i="24"/>
  <c r="CT9" i="24"/>
  <c r="CT10" i="24"/>
  <c r="CT6" i="24"/>
  <c r="CT5" i="24"/>
  <c r="CT4" i="24"/>
  <c r="O4" i="24"/>
  <c r="O5" i="24"/>
  <c r="O6" i="24"/>
  <c r="O7" i="24"/>
  <c r="R1" i="30" l="1"/>
  <c r="AN1" i="30"/>
  <c r="AB1" i="30"/>
  <c r="O10" i="30"/>
  <c r="AG1" i="30"/>
  <c r="AC10" i="30"/>
  <c r="A10" i="30"/>
  <c r="A19" i="30" s="1"/>
  <c r="D33" i="30"/>
  <c r="D83" i="30" s="1"/>
  <c r="D33" i="38" s="1"/>
  <c r="AF45" i="30"/>
  <c r="AF95" i="30" s="1"/>
  <c r="AF45" i="38" s="1"/>
  <c r="AF43" i="30"/>
  <c r="AF93" i="30" s="1"/>
  <c r="AF43" i="38" s="1"/>
  <c r="AF40" i="30"/>
  <c r="AF90" i="30" s="1"/>
  <c r="AF40" i="38" s="1"/>
  <c r="AF38" i="30"/>
  <c r="AF88" i="30" s="1"/>
  <c r="AF38" i="38" s="1"/>
  <c r="AF35" i="30"/>
  <c r="AF85" i="30" s="1"/>
  <c r="AF35" i="38" s="1"/>
  <c r="AF33" i="30"/>
  <c r="AF83" i="30" s="1"/>
  <c r="AF33" i="38" s="1"/>
  <c r="AF30" i="30"/>
  <c r="AF80" i="30" s="1"/>
  <c r="AF30" i="38" s="1"/>
  <c r="AF28" i="30"/>
  <c r="AF78" i="30" s="1"/>
  <c r="AF28" i="38" s="1"/>
  <c r="AF25" i="30"/>
  <c r="AF75" i="30" s="1"/>
  <c r="AF25" i="38" s="1"/>
  <c r="AF23" i="30"/>
  <c r="AF73" i="30" s="1"/>
  <c r="AF23" i="38" s="1"/>
  <c r="AF20" i="30"/>
  <c r="AF70" i="30" s="1"/>
  <c r="AF20" i="38" s="1"/>
  <c r="AF18" i="30"/>
  <c r="AF68" i="30" s="1"/>
  <c r="AF18" i="38" s="1"/>
  <c r="R45" i="30"/>
  <c r="R95" i="30" s="1"/>
  <c r="R45" i="38" s="1"/>
  <c r="R43" i="30"/>
  <c r="R93" i="30" s="1"/>
  <c r="R43" i="38" s="1"/>
  <c r="R40" i="30"/>
  <c r="R90" i="30" s="1"/>
  <c r="R40" i="38" s="1"/>
  <c r="R38" i="30"/>
  <c r="R88" i="30" s="1"/>
  <c r="R38" i="38" s="1"/>
  <c r="R35" i="30"/>
  <c r="R85" i="30" s="1"/>
  <c r="R35" i="38" s="1"/>
  <c r="R33" i="30"/>
  <c r="R83" i="30" s="1"/>
  <c r="R33" i="38" s="1"/>
  <c r="R30" i="30"/>
  <c r="R80" i="30" s="1"/>
  <c r="R30" i="38" s="1"/>
  <c r="R28" i="30"/>
  <c r="R78" i="30" s="1"/>
  <c r="R28" i="38" s="1"/>
  <c r="R25" i="30"/>
  <c r="R75" i="30" s="1"/>
  <c r="R25" i="38" s="1"/>
  <c r="R23" i="30"/>
  <c r="R73" i="30" s="1"/>
  <c r="R23" i="38" s="1"/>
  <c r="R20" i="30"/>
  <c r="R70" i="30" s="1"/>
  <c r="R20" i="38" s="1"/>
  <c r="R18" i="30"/>
  <c r="R68" i="30" s="1"/>
  <c r="R18" i="38" s="1"/>
  <c r="D45" i="30"/>
  <c r="D95" i="30" s="1"/>
  <c r="D45" i="38" s="1"/>
  <c r="D43" i="30"/>
  <c r="D93" i="30" s="1"/>
  <c r="D43" i="38" s="1"/>
  <c r="D40" i="30"/>
  <c r="D90" i="30" s="1"/>
  <c r="D40" i="38" s="1"/>
  <c r="D38" i="30"/>
  <c r="D88" i="30" s="1"/>
  <c r="D38" i="38" s="1"/>
  <c r="D35" i="30"/>
  <c r="D85" i="30" s="1"/>
  <c r="D35" i="38" s="1"/>
  <c r="D30" i="30"/>
  <c r="D80" i="30" s="1"/>
  <c r="D30" i="38" s="1"/>
  <c r="D28" i="30"/>
  <c r="D78" i="30" s="1"/>
  <c r="D28" i="38" s="1"/>
  <c r="D25" i="30"/>
  <c r="D75" i="30" s="1"/>
  <c r="D25" i="38" s="1"/>
  <c r="D23" i="30"/>
  <c r="D73" i="30" s="1"/>
  <c r="D23" i="38" s="1"/>
  <c r="D20" i="30"/>
  <c r="D70" i="30" s="1"/>
  <c r="D20" i="38" s="1"/>
  <c r="D18" i="30"/>
  <c r="D68" i="30" s="1"/>
  <c r="D18" i="38" s="1"/>
  <c r="AN46" i="30" l="1"/>
  <c r="AM96" i="30" s="1"/>
  <c r="AN46" i="38" s="1"/>
  <c r="AJ46" i="30"/>
  <c r="AI46" i="30"/>
  <c r="AH46" i="30"/>
  <c r="AG96" i="30" s="1"/>
  <c r="AH46" i="38" s="1"/>
  <c r="AC46" i="30"/>
  <c r="Z46" i="30"/>
  <c r="Y96" i="30" s="1"/>
  <c r="Z46" i="38" s="1"/>
  <c r="V46" i="30"/>
  <c r="U46" i="30"/>
  <c r="T46" i="30"/>
  <c r="S96" i="30" s="1"/>
  <c r="T46" i="38" s="1"/>
  <c r="O46" i="30"/>
  <c r="L46" i="30"/>
  <c r="K96" i="30" s="1"/>
  <c r="L46" i="38" s="1"/>
  <c r="H46" i="30"/>
  <c r="G46" i="30"/>
  <c r="F46" i="30"/>
  <c r="E96" i="30" s="1"/>
  <c r="F46" i="38" s="1"/>
  <c r="A46" i="30"/>
  <c r="V45" i="30"/>
  <c r="U45" i="30"/>
  <c r="AN44" i="30"/>
  <c r="AM94" i="30" s="1"/>
  <c r="AN44" i="38" s="1"/>
  <c r="AJ44" i="30"/>
  <c r="AI44" i="30"/>
  <c r="AH44" i="30"/>
  <c r="AG94" i="30" s="1"/>
  <c r="AH44" i="38" s="1"/>
  <c r="AC44" i="30"/>
  <c r="Z44" i="30"/>
  <c r="Y94" i="30" s="1"/>
  <c r="Z44" i="38" s="1"/>
  <c r="V44" i="30"/>
  <c r="U44" i="30"/>
  <c r="T44" i="30"/>
  <c r="S94" i="30" s="1"/>
  <c r="T44" i="38" s="1"/>
  <c r="O44" i="30"/>
  <c r="L44" i="30"/>
  <c r="K94" i="30" s="1"/>
  <c r="L44" i="38" s="1"/>
  <c r="H44" i="30"/>
  <c r="G44" i="30"/>
  <c r="F44" i="30"/>
  <c r="E94" i="30" s="1"/>
  <c r="F44" i="38" s="1"/>
  <c r="A44" i="30"/>
  <c r="V43" i="30"/>
  <c r="U43" i="30"/>
  <c r="AN42" i="30"/>
  <c r="AM92" i="30" s="1"/>
  <c r="AN42" i="38" s="1"/>
  <c r="AJ42" i="30"/>
  <c r="AI42" i="30"/>
  <c r="AH42" i="30"/>
  <c r="AG92" i="30" s="1"/>
  <c r="AH42" i="38" s="1"/>
  <c r="AC42" i="30"/>
  <c r="Z42" i="30"/>
  <c r="Y92" i="30" s="1"/>
  <c r="Z42" i="38" s="1"/>
  <c r="V42" i="30"/>
  <c r="U42" i="30"/>
  <c r="T42" i="30"/>
  <c r="S92" i="30" s="1"/>
  <c r="T42" i="38" s="1"/>
  <c r="O42" i="30"/>
  <c r="L42" i="30"/>
  <c r="K92" i="30" s="1"/>
  <c r="L42" i="38" s="1"/>
  <c r="H42" i="30"/>
  <c r="G42" i="30"/>
  <c r="F42" i="30"/>
  <c r="E92" i="30" s="1"/>
  <c r="F42" i="38" s="1"/>
  <c r="A42" i="30"/>
  <c r="AN41" i="30"/>
  <c r="AM91" i="30" s="1"/>
  <c r="AN41" i="38" s="1"/>
  <c r="AJ41" i="30"/>
  <c r="AI41" i="30"/>
  <c r="AH41" i="30"/>
  <c r="AG91" i="30" s="1"/>
  <c r="AH41" i="38" s="1"/>
  <c r="AC41" i="30"/>
  <c r="Z41" i="30"/>
  <c r="Y91" i="30" s="1"/>
  <c r="Z41" i="38" s="1"/>
  <c r="V41" i="30"/>
  <c r="U41" i="30"/>
  <c r="T41" i="30"/>
  <c r="S91" i="30" s="1"/>
  <c r="T41" i="38" s="1"/>
  <c r="O41" i="30"/>
  <c r="L41" i="30"/>
  <c r="K91" i="30" s="1"/>
  <c r="L41" i="38" s="1"/>
  <c r="H41" i="30"/>
  <c r="G41" i="30"/>
  <c r="F41" i="30"/>
  <c r="E91" i="30" s="1"/>
  <c r="F41" i="38" s="1"/>
  <c r="A41" i="30"/>
  <c r="V40" i="30"/>
  <c r="U40" i="30"/>
  <c r="AN39" i="30"/>
  <c r="AM89" i="30" s="1"/>
  <c r="AN39" i="38" s="1"/>
  <c r="AJ39" i="30"/>
  <c r="AI39" i="30"/>
  <c r="AH39" i="30"/>
  <c r="AG89" i="30" s="1"/>
  <c r="AH39" i="38" s="1"/>
  <c r="AC39" i="30"/>
  <c r="Z39" i="30"/>
  <c r="Y89" i="30" s="1"/>
  <c r="Z39" i="38" s="1"/>
  <c r="V39" i="30"/>
  <c r="U39" i="30"/>
  <c r="T39" i="30"/>
  <c r="S89" i="30" s="1"/>
  <c r="T39" i="38" s="1"/>
  <c r="O39" i="30"/>
  <c r="L39" i="30"/>
  <c r="K89" i="30" s="1"/>
  <c r="L39" i="38" s="1"/>
  <c r="H39" i="30"/>
  <c r="G39" i="30"/>
  <c r="F39" i="30"/>
  <c r="E89" i="30" s="1"/>
  <c r="F39" i="38" s="1"/>
  <c r="A39" i="30"/>
  <c r="V38" i="30"/>
  <c r="U38" i="30"/>
  <c r="AN37" i="30"/>
  <c r="AM87" i="30" s="1"/>
  <c r="AN37" i="38" s="1"/>
  <c r="AJ37" i="30"/>
  <c r="AI37" i="30"/>
  <c r="AH37" i="30"/>
  <c r="AG87" i="30" s="1"/>
  <c r="AH37" i="38" s="1"/>
  <c r="AC37" i="30"/>
  <c r="Z37" i="30"/>
  <c r="Y87" i="30" s="1"/>
  <c r="Z37" i="38" s="1"/>
  <c r="V37" i="30"/>
  <c r="U37" i="30"/>
  <c r="T37" i="30"/>
  <c r="S87" i="30" s="1"/>
  <c r="T37" i="38" s="1"/>
  <c r="O37" i="30"/>
  <c r="L37" i="30"/>
  <c r="K87" i="30" s="1"/>
  <c r="L37" i="38" s="1"/>
  <c r="H37" i="30"/>
  <c r="G37" i="30"/>
  <c r="F37" i="30"/>
  <c r="E87" i="30" s="1"/>
  <c r="F37" i="38" s="1"/>
  <c r="A37" i="30"/>
  <c r="AN36" i="30"/>
  <c r="AM86" i="30" s="1"/>
  <c r="AN36" i="38" s="1"/>
  <c r="AJ36" i="30"/>
  <c r="AI36" i="30"/>
  <c r="AH36" i="30"/>
  <c r="AG86" i="30" s="1"/>
  <c r="AH36" i="38" s="1"/>
  <c r="AC36" i="30"/>
  <c r="Z36" i="30"/>
  <c r="Y86" i="30" s="1"/>
  <c r="Z36" i="38" s="1"/>
  <c r="V36" i="30"/>
  <c r="U36" i="30"/>
  <c r="T36" i="30"/>
  <c r="S86" i="30" s="1"/>
  <c r="T36" i="38" s="1"/>
  <c r="O36" i="30"/>
  <c r="L36" i="30"/>
  <c r="K86" i="30" s="1"/>
  <c r="L36" i="38" s="1"/>
  <c r="H36" i="30"/>
  <c r="G36" i="30"/>
  <c r="F36" i="30"/>
  <c r="E86" i="30" s="1"/>
  <c r="F36" i="38" s="1"/>
  <c r="A36" i="30"/>
  <c r="V35" i="30"/>
  <c r="U35" i="30"/>
  <c r="AN34" i="30"/>
  <c r="AM84" i="30" s="1"/>
  <c r="AN34" i="38" s="1"/>
  <c r="AJ34" i="30"/>
  <c r="AI34" i="30"/>
  <c r="AH34" i="30"/>
  <c r="AG84" i="30" s="1"/>
  <c r="AH34" i="38" s="1"/>
  <c r="AC34" i="30"/>
  <c r="Z34" i="30"/>
  <c r="Y84" i="30" s="1"/>
  <c r="Z34" i="38" s="1"/>
  <c r="V34" i="30"/>
  <c r="U34" i="30"/>
  <c r="T34" i="30"/>
  <c r="S84" i="30" s="1"/>
  <c r="T34" i="38" s="1"/>
  <c r="O34" i="30"/>
  <c r="L34" i="30"/>
  <c r="K84" i="30" s="1"/>
  <c r="L34" i="38" s="1"/>
  <c r="H34" i="30"/>
  <c r="G34" i="30"/>
  <c r="F34" i="30"/>
  <c r="E84" i="30" s="1"/>
  <c r="F34" i="38" s="1"/>
  <c r="A34" i="30"/>
  <c r="V33" i="30"/>
  <c r="U33" i="30"/>
  <c r="AN32" i="30"/>
  <c r="AM82" i="30" s="1"/>
  <c r="AN32" i="38" s="1"/>
  <c r="AJ32" i="30"/>
  <c r="AI32" i="30"/>
  <c r="AH32" i="30"/>
  <c r="AG82" i="30" s="1"/>
  <c r="AH32" i="38" s="1"/>
  <c r="AC32" i="30"/>
  <c r="Z32" i="30"/>
  <c r="Y82" i="30" s="1"/>
  <c r="Z32" i="38" s="1"/>
  <c r="V32" i="30"/>
  <c r="U32" i="30"/>
  <c r="T32" i="30"/>
  <c r="S82" i="30" s="1"/>
  <c r="T32" i="38" s="1"/>
  <c r="O32" i="30"/>
  <c r="L32" i="30"/>
  <c r="K82" i="30" s="1"/>
  <c r="L32" i="38" s="1"/>
  <c r="H32" i="30"/>
  <c r="G32" i="30"/>
  <c r="F32" i="30"/>
  <c r="E82" i="30" s="1"/>
  <c r="F32" i="38" s="1"/>
  <c r="A32" i="30"/>
  <c r="AN31" i="30"/>
  <c r="AM81" i="30" s="1"/>
  <c r="AN31" i="38" s="1"/>
  <c r="AJ31" i="30"/>
  <c r="AI31" i="30"/>
  <c r="AH31" i="30"/>
  <c r="AG81" i="30" s="1"/>
  <c r="AH31" i="38" s="1"/>
  <c r="AC31" i="30"/>
  <c r="Z31" i="30"/>
  <c r="Y81" i="30" s="1"/>
  <c r="Z31" i="38" s="1"/>
  <c r="V31" i="30"/>
  <c r="U31" i="30"/>
  <c r="T31" i="30"/>
  <c r="S81" i="30" s="1"/>
  <c r="T31" i="38" s="1"/>
  <c r="O31" i="30"/>
  <c r="L31" i="30"/>
  <c r="K81" i="30" s="1"/>
  <c r="L31" i="38" s="1"/>
  <c r="H31" i="30"/>
  <c r="G31" i="30"/>
  <c r="F31" i="30"/>
  <c r="E81" i="30" s="1"/>
  <c r="F31" i="38" s="1"/>
  <c r="A31" i="30"/>
  <c r="V30" i="30"/>
  <c r="U30" i="30"/>
  <c r="AN29" i="30"/>
  <c r="AM79" i="30" s="1"/>
  <c r="AN29" i="38" s="1"/>
  <c r="AJ29" i="30"/>
  <c r="AI29" i="30"/>
  <c r="AH29" i="30"/>
  <c r="AG79" i="30" s="1"/>
  <c r="AH29" i="38" s="1"/>
  <c r="AC29" i="30"/>
  <c r="Z29" i="30"/>
  <c r="Y79" i="30" s="1"/>
  <c r="Z29" i="38" s="1"/>
  <c r="V29" i="30"/>
  <c r="U29" i="30"/>
  <c r="T29" i="30"/>
  <c r="S79" i="30" s="1"/>
  <c r="T29" i="38" s="1"/>
  <c r="O29" i="30"/>
  <c r="L29" i="30"/>
  <c r="K79" i="30" s="1"/>
  <c r="L29" i="38" s="1"/>
  <c r="H29" i="30"/>
  <c r="G29" i="30"/>
  <c r="F29" i="30"/>
  <c r="E79" i="30" s="1"/>
  <c r="F29" i="38" s="1"/>
  <c r="A29" i="30"/>
  <c r="V28" i="30"/>
  <c r="U28" i="30"/>
  <c r="AN27" i="30"/>
  <c r="AM77" i="30" s="1"/>
  <c r="AN27" i="38" s="1"/>
  <c r="AJ27" i="30"/>
  <c r="AI27" i="30"/>
  <c r="AH27" i="30"/>
  <c r="AG77" i="30" s="1"/>
  <c r="AH27" i="38" s="1"/>
  <c r="AC27" i="30"/>
  <c r="Z27" i="30"/>
  <c r="Y77" i="30" s="1"/>
  <c r="Z27" i="38" s="1"/>
  <c r="V27" i="30"/>
  <c r="U27" i="30"/>
  <c r="T27" i="30"/>
  <c r="S77" i="30" s="1"/>
  <c r="T27" i="38" s="1"/>
  <c r="O27" i="30"/>
  <c r="L27" i="30"/>
  <c r="K77" i="30" s="1"/>
  <c r="L27" i="38" s="1"/>
  <c r="H27" i="30"/>
  <c r="G27" i="30"/>
  <c r="F27" i="30"/>
  <c r="E77" i="30" s="1"/>
  <c r="F27" i="38" s="1"/>
  <c r="A27" i="30"/>
  <c r="AN26" i="30"/>
  <c r="AM76" i="30" s="1"/>
  <c r="AN26" i="38" s="1"/>
  <c r="AJ26" i="30"/>
  <c r="AI26" i="30"/>
  <c r="AH26" i="30"/>
  <c r="AG76" i="30" s="1"/>
  <c r="AH26" i="38" s="1"/>
  <c r="AC26" i="30"/>
  <c r="Z26" i="30"/>
  <c r="Y76" i="30" s="1"/>
  <c r="Z26" i="38" s="1"/>
  <c r="V26" i="30"/>
  <c r="U26" i="30"/>
  <c r="T26" i="30"/>
  <c r="S76" i="30" s="1"/>
  <c r="T26" i="38" s="1"/>
  <c r="O26" i="30"/>
  <c r="L26" i="30"/>
  <c r="K76" i="30" s="1"/>
  <c r="L26" i="38" s="1"/>
  <c r="H26" i="30"/>
  <c r="G26" i="30"/>
  <c r="F26" i="30"/>
  <c r="E76" i="30" s="1"/>
  <c r="F26" i="38" s="1"/>
  <c r="A26" i="30"/>
  <c r="V25" i="30"/>
  <c r="U25" i="30"/>
  <c r="AN24" i="30"/>
  <c r="AM74" i="30" s="1"/>
  <c r="AN24" i="38" s="1"/>
  <c r="AJ24" i="30"/>
  <c r="AI24" i="30"/>
  <c r="AH24" i="30"/>
  <c r="AG74" i="30" s="1"/>
  <c r="AH24" i="38" s="1"/>
  <c r="AC24" i="30"/>
  <c r="Z24" i="30"/>
  <c r="Y74" i="30" s="1"/>
  <c r="Z24" i="38" s="1"/>
  <c r="V24" i="30"/>
  <c r="U24" i="30"/>
  <c r="T24" i="30"/>
  <c r="S74" i="30" s="1"/>
  <c r="T24" i="38" s="1"/>
  <c r="O24" i="30"/>
  <c r="L24" i="30"/>
  <c r="K74" i="30" s="1"/>
  <c r="L24" i="38" s="1"/>
  <c r="H24" i="30"/>
  <c r="G24" i="30"/>
  <c r="F24" i="30"/>
  <c r="E74" i="30" s="1"/>
  <c r="F24" i="38" s="1"/>
  <c r="A24" i="30"/>
  <c r="V23" i="30"/>
  <c r="U23" i="30"/>
  <c r="AN22" i="30"/>
  <c r="AM72" i="30" s="1"/>
  <c r="AN22" i="38" s="1"/>
  <c r="AJ22" i="30"/>
  <c r="AI22" i="30"/>
  <c r="AH22" i="30"/>
  <c r="AG72" i="30" s="1"/>
  <c r="AH22" i="38" s="1"/>
  <c r="AC22" i="30"/>
  <c r="Z22" i="30"/>
  <c r="Y72" i="30" s="1"/>
  <c r="Z22" i="38" s="1"/>
  <c r="V22" i="30"/>
  <c r="U22" i="30"/>
  <c r="T22" i="30"/>
  <c r="S72" i="30" s="1"/>
  <c r="T22" i="38" s="1"/>
  <c r="O22" i="30"/>
  <c r="L22" i="30"/>
  <c r="K72" i="30" s="1"/>
  <c r="L22" i="38" s="1"/>
  <c r="H22" i="30"/>
  <c r="G22" i="30"/>
  <c r="F22" i="30"/>
  <c r="E72" i="30" s="1"/>
  <c r="F22" i="38" s="1"/>
  <c r="A22" i="30"/>
  <c r="AN21" i="30"/>
  <c r="AM71" i="30" s="1"/>
  <c r="AN21" i="38" s="1"/>
  <c r="AJ21" i="30"/>
  <c r="AI21" i="30"/>
  <c r="AH21" i="30"/>
  <c r="AG71" i="30" s="1"/>
  <c r="AH21" i="38" s="1"/>
  <c r="AC21" i="30"/>
  <c r="Z21" i="30"/>
  <c r="Y71" i="30" s="1"/>
  <c r="Z21" i="38" s="1"/>
  <c r="V21" i="30"/>
  <c r="U21" i="30"/>
  <c r="T21" i="30"/>
  <c r="S71" i="30" s="1"/>
  <c r="T21" i="38" s="1"/>
  <c r="O21" i="30"/>
  <c r="L21" i="30"/>
  <c r="K71" i="30" s="1"/>
  <c r="L21" i="38" s="1"/>
  <c r="H21" i="30"/>
  <c r="G21" i="30"/>
  <c r="F21" i="30"/>
  <c r="E71" i="30" s="1"/>
  <c r="F21" i="38" s="1"/>
  <c r="V20" i="30"/>
  <c r="U20" i="30"/>
  <c r="AN19" i="30"/>
  <c r="AM69" i="30" s="1"/>
  <c r="AN19" i="38" s="1"/>
  <c r="AJ19" i="30"/>
  <c r="AI19" i="30"/>
  <c r="AH19" i="30"/>
  <c r="AG69" i="30" s="1"/>
  <c r="AH19" i="38" s="1"/>
  <c r="AC19" i="30"/>
  <c r="Z19" i="30"/>
  <c r="Y69" i="30" s="1"/>
  <c r="Z19" i="38" s="1"/>
  <c r="V19" i="30"/>
  <c r="U19" i="30"/>
  <c r="T19" i="30"/>
  <c r="S69" i="30" s="1"/>
  <c r="T19" i="38" s="1"/>
  <c r="O19" i="30"/>
  <c r="L19" i="30"/>
  <c r="K69" i="30" s="1"/>
  <c r="L19" i="38" s="1"/>
  <c r="H19" i="30"/>
  <c r="G19" i="30"/>
  <c r="F19" i="30"/>
  <c r="E69" i="30" s="1"/>
  <c r="F19" i="38" s="1"/>
  <c r="V18" i="30"/>
  <c r="U18" i="30"/>
  <c r="AN17" i="30"/>
  <c r="AM67" i="30" s="1"/>
  <c r="AN17" i="38" s="1"/>
  <c r="AJ17" i="30"/>
  <c r="AI17" i="30"/>
  <c r="AH17" i="30"/>
  <c r="AG67" i="30" s="1"/>
  <c r="AH17" i="38" s="1"/>
  <c r="AC17" i="30"/>
  <c r="Z17" i="30"/>
  <c r="Y67" i="30" s="1"/>
  <c r="Z17" i="38" s="1"/>
  <c r="V17" i="30"/>
  <c r="U17" i="30"/>
  <c r="T17" i="30"/>
  <c r="S67" i="30" s="1"/>
  <c r="T17" i="38" s="1"/>
  <c r="O17" i="30"/>
  <c r="L17" i="30"/>
  <c r="K67" i="30" s="1"/>
  <c r="L17" i="38" s="1"/>
  <c r="H17" i="30"/>
  <c r="G17" i="30"/>
  <c r="F17" i="30"/>
  <c r="E67" i="30" s="1"/>
  <c r="F17" i="38" s="1"/>
  <c r="AN16" i="30"/>
  <c r="AM66" i="30" s="1"/>
  <c r="AN16" i="38" s="1"/>
  <c r="AJ16" i="30"/>
  <c r="AI16" i="30"/>
  <c r="AH16" i="30"/>
  <c r="AG66" i="30" s="1"/>
  <c r="AH16" i="38" s="1"/>
  <c r="AC16" i="30"/>
  <c r="Z16" i="30"/>
  <c r="Y66" i="30" s="1"/>
  <c r="Z16" i="38" s="1"/>
  <c r="V16" i="30"/>
  <c r="U16" i="30"/>
  <c r="T16" i="30"/>
  <c r="S66" i="30" s="1"/>
  <c r="T16" i="38" s="1"/>
  <c r="L16" i="30"/>
  <c r="K66" i="30" s="1"/>
  <c r="L16" i="38" s="1"/>
  <c r="H16" i="30"/>
  <c r="G16" i="30"/>
  <c r="F16" i="30"/>
  <c r="E66" i="30" s="1"/>
  <c r="F16" i="38" s="1"/>
  <c r="AF15" i="30"/>
  <c r="AF65" i="30" s="1"/>
  <c r="AF15" i="38" s="1"/>
  <c r="V15" i="30"/>
  <c r="U15" i="30"/>
  <c r="R15" i="30"/>
  <c r="R65" i="30" s="1"/>
  <c r="R15" i="38" s="1"/>
  <c r="D15" i="30"/>
  <c r="D65" i="30" s="1"/>
  <c r="D15" i="38" s="1"/>
  <c r="AN14" i="30"/>
  <c r="AM64" i="30" s="1"/>
  <c r="AN14" i="38" s="1"/>
  <c r="AJ14" i="30"/>
  <c r="AI14" i="30"/>
  <c r="AH14" i="30"/>
  <c r="AG64" i="30" s="1"/>
  <c r="AH14" i="38" s="1"/>
  <c r="AC14" i="30"/>
  <c r="Z14" i="30"/>
  <c r="Y64" i="30" s="1"/>
  <c r="Z14" i="38" s="1"/>
  <c r="V14" i="30"/>
  <c r="U14" i="30"/>
  <c r="T14" i="30"/>
  <c r="S64" i="30" s="1"/>
  <c r="T14" i="38" s="1"/>
  <c r="L14" i="30"/>
  <c r="K64" i="30" s="1"/>
  <c r="L14" i="38" s="1"/>
  <c r="H14" i="30"/>
  <c r="G14" i="30"/>
  <c r="F14" i="30"/>
  <c r="E64" i="30" s="1"/>
  <c r="F14" i="38" s="1"/>
  <c r="AF13" i="30"/>
  <c r="AF63" i="30" s="1"/>
  <c r="AF13" i="38" s="1"/>
  <c r="V13" i="30"/>
  <c r="U13" i="30"/>
  <c r="R13" i="30"/>
  <c r="R63" i="30" s="1"/>
  <c r="R13" i="38" s="1"/>
  <c r="D13" i="30"/>
  <c r="D63" i="30" s="1"/>
  <c r="D13" i="38" s="1"/>
  <c r="AN12" i="30"/>
  <c r="AM62" i="30" s="1"/>
  <c r="AN12" i="38" s="1"/>
  <c r="AJ12" i="30"/>
  <c r="AI12" i="30"/>
  <c r="AH12" i="30"/>
  <c r="AG62" i="30" s="1"/>
  <c r="AH12" i="38" s="1"/>
  <c r="AC12" i="30"/>
  <c r="Z12" i="30"/>
  <c r="Y62" i="30" s="1"/>
  <c r="Z12" i="38" s="1"/>
  <c r="V12" i="30"/>
  <c r="U12" i="30"/>
  <c r="T12" i="30"/>
  <c r="S62" i="30" s="1"/>
  <c r="T12" i="38" s="1"/>
  <c r="L12" i="30"/>
  <c r="K62" i="30" s="1"/>
  <c r="L12" i="38" s="1"/>
  <c r="H12" i="30"/>
  <c r="G12" i="30"/>
  <c r="E62" i="30"/>
  <c r="F12" i="38" s="1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H4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19" i="38" s="1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V4" i="24"/>
  <c r="C14" i="38" s="1"/>
  <c r="AU4" i="24"/>
  <c r="AT4" i="24"/>
  <c r="AS4" i="24"/>
  <c r="AR4" i="24"/>
  <c r="AQ4" i="24"/>
  <c r="AP4" i="24"/>
  <c r="AO4" i="24"/>
  <c r="AN4" i="24"/>
  <c r="AM4" i="24"/>
  <c r="AL4" i="24"/>
  <c r="AK4" i="24"/>
  <c r="AJ4" i="24"/>
  <c r="C16" i="38" s="1"/>
  <c r="AI4" i="24"/>
  <c r="AH4" i="24"/>
  <c r="O12" i="30" s="1"/>
  <c r="AG4" i="24"/>
  <c r="AF4" i="24"/>
  <c r="AE4" i="24"/>
  <c r="AD4" i="24"/>
  <c r="AC4" i="24"/>
  <c r="AB4" i="24"/>
  <c r="AA4" i="24"/>
  <c r="Z4" i="24"/>
  <c r="Y4" i="24"/>
  <c r="X4" i="24"/>
  <c r="W4" i="24"/>
  <c r="V4" i="24"/>
  <c r="U4" i="24"/>
  <c r="T4" i="24"/>
  <c r="S4" i="24"/>
  <c r="R4" i="24"/>
  <c r="Q4" i="24"/>
  <c r="P4" i="24"/>
  <c r="N4" i="24"/>
  <c r="M4" i="24"/>
  <c r="C17" i="38" s="1"/>
  <c r="L4" i="24"/>
  <c r="K4" i="24"/>
  <c r="C12" i="38" s="1"/>
  <c r="J4" i="24"/>
  <c r="O14" i="38" l="1"/>
  <c r="O16" i="38"/>
  <c r="I19" i="30"/>
  <c r="F69" i="30" s="1"/>
  <c r="I19" i="38" s="1"/>
  <c r="O14" i="30"/>
  <c r="Y14" i="30" s="1"/>
  <c r="W64" i="30" s="1"/>
  <c r="Y14" i="38" s="1"/>
  <c r="O12" i="38"/>
  <c r="C21" i="38"/>
  <c r="A12" i="30"/>
  <c r="I12" i="30" s="1"/>
  <c r="F62" i="30" s="1"/>
  <c r="I12" i="38" s="1"/>
  <c r="A14" i="30"/>
  <c r="I14" i="30" s="1"/>
  <c r="F64" i="30" s="1"/>
  <c r="I14" i="38" s="1"/>
  <c r="O16" i="30"/>
  <c r="Y16" i="30" s="1"/>
  <c r="W66" i="30" s="1"/>
  <c r="Y16" i="38" s="1"/>
  <c r="A16" i="30"/>
  <c r="K16" i="30" s="1"/>
  <c r="I66" i="30" s="1"/>
  <c r="K16" i="38" s="1"/>
  <c r="A17" i="30"/>
  <c r="I17" i="30" s="1"/>
  <c r="F67" i="30" s="1"/>
  <c r="I17" i="38" s="1"/>
  <c r="A21" i="30"/>
  <c r="K21" i="30" s="1"/>
  <c r="I71" i="30" s="1"/>
  <c r="K21" i="38" s="1"/>
  <c r="K22" i="30"/>
  <c r="I72" i="30" s="1"/>
  <c r="K22" i="38" s="1"/>
  <c r="W29" i="30"/>
  <c r="T79" i="30" s="1"/>
  <c r="W29" i="38" s="1"/>
  <c r="K32" i="30"/>
  <c r="I82" i="30" s="1"/>
  <c r="K32" i="38" s="1"/>
  <c r="Y12" i="30"/>
  <c r="W62" i="30" s="1"/>
  <c r="Y12" i="38" s="1"/>
  <c r="Y19" i="30"/>
  <c r="W69" i="30" s="1"/>
  <c r="Y19" i="38" s="1"/>
  <c r="Y22" i="30"/>
  <c r="W72" i="30" s="1"/>
  <c r="Y22" i="38" s="1"/>
  <c r="Y26" i="30"/>
  <c r="W76" i="30" s="1"/>
  <c r="Y26" i="38" s="1"/>
  <c r="W27" i="30"/>
  <c r="T77" i="30" s="1"/>
  <c r="W27" i="38" s="1"/>
  <c r="Y29" i="30"/>
  <c r="W79" i="30" s="1"/>
  <c r="Y29" i="38" s="1"/>
  <c r="Y32" i="30"/>
  <c r="W82" i="30" s="1"/>
  <c r="Y32" i="38" s="1"/>
  <c r="Y36" i="30"/>
  <c r="W86" i="30" s="1"/>
  <c r="Y36" i="38" s="1"/>
  <c r="Y39" i="30"/>
  <c r="W89" i="30" s="1"/>
  <c r="Y39" i="38" s="1"/>
  <c r="AK17" i="30"/>
  <c r="AH67" i="30" s="1"/>
  <c r="AK17" i="38" s="1"/>
  <c r="AM17" i="30"/>
  <c r="AK67" i="30" s="1"/>
  <c r="AM17" i="38" s="1"/>
  <c r="AK12" i="30"/>
  <c r="AH62" i="30" s="1"/>
  <c r="AK12" i="38" s="1"/>
  <c r="AM12" i="30"/>
  <c r="AK62" i="30" s="1"/>
  <c r="AM12" i="38" s="1"/>
  <c r="Y17" i="30"/>
  <c r="W67" i="30" s="1"/>
  <c r="Y17" i="38" s="1"/>
  <c r="Y21" i="30"/>
  <c r="W71" i="30" s="1"/>
  <c r="Y21" i="38" s="1"/>
  <c r="Y24" i="30"/>
  <c r="W74" i="30" s="1"/>
  <c r="Y24" i="38" s="1"/>
  <c r="Y27" i="30"/>
  <c r="W77" i="30" s="1"/>
  <c r="Y27" i="38" s="1"/>
  <c r="Y31" i="30"/>
  <c r="W81" i="30" s="1"/>
  <c r="Y31" i="38" s="1"/>
  <c r="Y34" i="30"/>
  <c r="W84" i="30" s="1"/>
  <c r="Y34" i="38" s="1"/>
  <c r="Y37" i="30"/>
  <c r="W87" i="30" s="1"/>
  <c r="Y37" i="38" s="1"/>
  <c r="Y41" i="30"/>
  <c r="W91" i="30" s="1"/>
  <c r="Y41" i="38" s="1"/>
  <c r="Y44" i="30"/>
  <c r="W94" i="30" s="1"/>
  <c r="Y44" i="38" s="1"/>
  <c r="Y42" i="30"/>
  <c r="W92" i="30" s="1"/>
  <c r="Y42" i="38" s="1"/>
  <c r="Y46" i="30"/>
  <c r="W96" i="30" s="1"/>
  <c r="Y46" i="38" s="1"/>
  <c r="AM42" i="30"/>
  <c r="AK92" i="30" s="1"/>
  <c r="AM42" i="38" s="1"/>
  <c r="AK42" i="30"/>
  <c r="AH92" i="30" s="1"/>
  <c r="AK42" i="38" s="1"/>
  <c r="AM46" i="30"/>
  <c r="AK96" i="30" s="1"/>
  <c r="AM46" i="38" s="1"/>
  <c r="AK46" i="30"/>
  <c r="AH96" i="30" s="1"/>
  <c r="AK46" i="38" s="1"/>
  <c r="AK44" i="30"/>
  <c r="AH94" i="30" s="1"/>
  <c r="AK44" i="38" s="1"/>
  <c r="AM44" i="30"/>
  <c r="AK94" i="30" s="1"/>
  <c r="AM44" i="38" s="1"/>
  <c r="AM41" i="30"/>
  <c r="AK91" i="30" s="1"/>
  <c r="AM41" i="38" s="1"/>
  <c r="AK41" i="30"/>
  <c r="AH91" i="30" s="1"/>
  <c r="AK41" i="38" s="1"/>
  <c r="AM39" i="30"/>
  <c r="AK89" i="30" s="1"/>
  <c r="AM39" i="38" s="1"/>
  <c r="AK39" i="30"/>
  <c r="AH89" i="30" s="1"/>
  <c r="AK39" i="38" s="1"/>
  <c r="AM37" i="30"/>
  <c r="AK87" i="30" s="1"/>
  <c r="AM37" i="38" s="1"/>
  <c r="AK37" i="30"/>
  <c r="AH87" i="30" s="1"/>
  <c r="AK37" i="38" s="1"/>
  <c r="AM36" i="30"/>
  <c r="AK86" i="30" s="1"/>
  <c r="AM36" i="38" s="1"/>
  <c r="AK36" i="30"/>
  <c r="AH86" i="30" s="1"/>
  <c r="AK36" i="38" s="1"/>
  <c r="AM34" i="30"/>
  <c r="AK84" i="30" s="1"/>
  <c r="AM34" i="38" s="1"/>
  <c r="AK34" i="30"/>
  <c r="AH84" i="30" s="1"/>
  <c r="AK34" i="38" s="1"/>
  <c r="AM32" i="30"/>
  <c r="AK82" i="30" s="1"/>
  <c r="AM32" i="38" s="1"/>
  <c r="AK32" i="30"/>
  <c r="AH82" i="30" s="1"/>
  <c r="AK32" i="38" s="1"/>
  <c r="AM31" i="30"/>
  <c r="AK81" i="30" s="1"/>
  <c r="AM31" i="38" s="1"/>
  <c r="AK31" i="30"/>
  <c r="AH81" i="30" s="1"/>
  <c r="AK31" i="38" s="1"/>
  <c r="AK29" i="30"/>
  <c r="AH79" i="30" s="1"/>
  <c r="AK29" i="38" s="1"/>
  <c r="AM29" i="30"/>
  <c r="AK79" i="30" s="1"/>
  <c r="AM29" i="38" s="1"/>
  <c r="AM27" i="30"/>
  <c r="AK77" i="30" s="1"/>
  <c r="AM27" i="38" s="1"/>
  <c r="AK27" i="30"/>
  <c r="AH77" i="30" s="1"/>
  <c r="AK27" i="38" s="1"/>
  <c r="AM26" i="30"/>
  <c r="AK76" i="30" s="1"/>
  <c r="AM26" i="38" s="1"/>
  <c r="AK26" i="30"/>
  <c r="AH76" i="30" s="1"/>
  <c r="AK26" i="38" s="1"/>
  <c r="AM24" i="30"/>
  <c r="AK74" i="30" s="1"/>
  <c r="AM24" i="38" s="1"/>
  <c r="AK24" i="30"/>
  <c r="AH74" i="30" s="1"/>
  <c r="AK24" i="38" s="1"/>
  <c r="AM22" i="30"/>
  <c r="AK72" i="30" s="1"/>
  <c r="AM22" i="38" s="1"/>
  <c r="AK22" i="30"/>
  <c r="AH72" i="30" s="1"/>
  <c r="AK22" i="38" s="1"/>
  <c r="AM21" i="30"/>
  <c r="AK71" i="30" s="1"/>
  <c r="AM21" i="38" s="1"/>
  <c r="AK21" i="30"/>
  <c r="AH71" i="30" s="1"/>
  <c r="AK21" i="38" s="1"/>
  <c r="AM19" i="30"/>
  <c r="AK69" i="30" s="1"/>
  <c r="AM19" i="38" s="1"/>
  <c r="AK19" i="30"/>
  <c r="AH69" i="30" s="1"/>
  <c r="AK19" i="38" s="1"/>
  <c r="AM16" i="30"/>
  <c r="AK66" i="30" s="1"/>
  <c r="AM16" i="38" s="1"/>
  <c r="AK16" i="30"/>
  <c r="AH66" i="30" s="1"/>
  <c r="AK16" i="38" s="1"/>
  <c r="AM14" i="30"/>
  <c r="AK64" i="30" s="1"/>
  <c r="AM14" i="38" s="1"/>
  <c r="AK14" i="30"/>
  <c r="AH64" i="30" s="1"/>
  <c r="AK14" i="38" s="1"/>
  <c r="W46" i="30"/>
  <c r="T96" i="30" s="1"/>
  <c r="W46" i="38" s="1"/>
  <c r="W44" i="30"/>
  <c r="T94" i="30" s="1"/>
  <c r="W44" i="38" s="1"/>
  <c r="W42" i="30"/>
  <c r="T92" i="30" s="1"/>
  <c r="W42" i="38" s="1"/>
  <c r="W41" i="30"/>
  <c r="T91" i="30" s="1"/>
  <c r="W41" i="38" s="1"/>
  <c r="W39" i="30"/>
  <c r="T89" i="30" s="1"/>
  <c r="W39" i="38" s="1"/>
  <c r="W37" i="30"/>
  <c r="T87" i="30" s="1"/>
  <c r="W37" i="38" s="1"/>
  <c r="W36" i="30"/>
  <c r="T86" i="30" s="1"/>
  <c r="W36" i="38" s="1"/>
  <c r="W34" i="30"/>
  <c r="T84" i="30" s="1"/>
  <c r="W34" i="38" s="1"/>
  <c r="W32" i="30"/>
  <c r="T82" i="30" s="1"/>
  <c r="W32" i="38" s="1"/>
  <c r="W31" i="30"/>
  <c r="T81" i="30" s="1"/>
  <c r="W31" i="38" s="1"/>
  <c r="W26" i="30"/>
  <c r="T76" i="30" s="1"/>
  <c r="W26" i="38" s="1"/>
  <c r="W24" i="30"/>
  <c r="T74" i="30" s="1"/>
  <c r="W24" i="38" s="1"/>
  <c r="W22" i="30"/>
  <c r="T72" i="30" s="1"/>
  <c r="W22" i="38" s="1"/>
  <c r="W21" i="30"/>
  <c r="T71" i="30" s="1"/>
  <c r="W21" i="38" s="1"/>
  <c r="W19" i="30"/>
  <c r="T69" i="30" s="1"/>
  <c r="W19" i="38" s="1"/>
  <c r="W17" i="30"/>
  <c r="T67" i="30" s="1"/>
  <c r="W17" i="38" s="1"/>
  <c r="I16" i="30"/>
  <c r="F66" i="30" s="1"/>
  <c r="I16" i="38" s="1"/>
  <c r="I27" i="30"/>
  <c r="F77" i="30" s="1"/>
  <c r="I27" i="38" s="1"/>
  <c r="K39" i="30"/>
  <c r="I89" i="30" s="1"/>
  <c r="K39" i="38" s="1"/>
  <c r="K37" i="30"/>
  <c r="I87" i="30" s="1"/>
  <c r="K37" i="38" s="1"/>
  <c r="K41" i="30"/>
  <c r="I91" i="30" s="1"/>
  <c r="K41" i="38" s="1"/>
  <c r="I34" i="30"/>
  <c r="F84" i="30" s="1"/>
  <c r="I34" i="38" s="1"/>
  <c r="I32" i="30"/>
  <c r="F82" i="30" s="1"/>
  <c r="I32" i="38" s="1"/>
  <c r="K34" i="30"/>
  <c r="I84" i="30" s="1"/>
  <c r="K34" i="38" s="1"/>
  <c r="I29" i="30"/>
  <c r="F79" i="30" s="1"/>
  <c r="I29" i="38" s="1"/>
  <c r="I31" i="30"/>
  <c r="F81" i="30" s="1"/>
  <c r="I31" i="38" s="1"/>
  <c r="I24" i="30"/>
  <c r="F74" i="30" s="1"/>
  <c r="I24" i="38" s="1"/>
  <c r="K26" i="30"/>
  <c r="I76" i="30" s="1"/>
  <c r="K26" i="38" s="1"/>
  <c r="I22" i="30"/>
  <c r="F72" i="30" s="1"/>
  <c r="I22" i="38" s="1"/>
  <c r="K24" i="30"/>
  <c r="I74" i="30" s="1"/>
  <c r="K24" i="38" s="1"/>
  <c r="I26" i="30"/>
  <c r="F76" i="30" s="1"/>
  <c r="I26" i="38" s="1"/>
  <c r="I21" i="30"/>
  <c r="F71" i="30" s="1"/>
  <c r="I21" i="38" s="1"/>
  <c r="W12" i="30"/>
  <c r="T62" i="30" s="1"/>
  <c r="W12" i="38" s="1"/>
  <c r="I36" i="30"/>
  <c r="F86" i="30" s="1"/>
  <c r="I36" i="38" s="1"/>
  <c r="I42" i="30"/>
  <c r="F92" i="30" s="1"/>
  <c r="I42" i="38" s="1"/>
  <c r="I44" i="30"/>
  <c r="F94" i="30" s="1"/>
  <c r="I44" i="38" s="1"/>
  <c r="I46" i="30"/>
  <c r="F96" i="30" s="1"/>
  <c r="I46" i="38" s="1"/>
  <c r="K27" i="30"/>
  <c r="I77" i="30" s="1"/>
  <c r="K27" i="38" s="1"/>
  <c r="K29" i="30"/>
  <c r="I79" i="30" s="1"/>
  <c r="K29" i="38" s="1"/>
  <c r="K31" i="30"/>
  <c r="I81" i="30" s="1"/>
  <c r="K31" i="38" s="1"/>
  <c r="K36" i="30"/>
  <c r="I86" i="30" s="1"/>
  <c r="K36" i="38" s="1"/>
  <c r="I37" i="30"/>
  <c r="F87" i="30" s="1"/>
  <c r="I37" i="38" s="1"/>
  <c r="I39" i="30"/>
  <c r="F89" i="30" s="1"/>
  <c r="I39" i="38" s="1"/>
  <c r="I41" i="30"/>
  <c r="F91" i="30" s="1"/>
  <c r="I41" i="38" s="1"/>
  <c r="K42" i="30"/>
  <c r="I92" i="30" s="1"/>
  <c r="K42" i="38" s="1"/>
  <c r="K44" i="30"/>
  <c r="I94" i="30" s="1"/>
  <c r="K44" i="38" s="1"/>
  <c r="K46" i="30"/>
  <c r="I96" i="30" s="1"/>
  <c r="K46" i="38" s="1"/>
  <c r="K14" i="30" l="1"/>
  <c r="I64" i="30" s="1"/>
  <c r="K14" i="38" s="1"/>
  <c r="W16" i="30"/>
  <c r="T66" i="30" s="1"/>
  <c r="W16" i="38" s="1"/>
  <c r="W14" i="30"/>
  <c r="T64" i="30" s="1"/>
  <c r="W14" i="38" s="1"/>
  <c r="K17" i="30"/>
  <c r="I67" i="30" s="1"/>
  <c r="K17" i="38" s="1"/>
  <c r="K19" i="30"/>
  <c r="I69" i="30" s="1"/>
  <c r="K19" i="38" s="1"/>
  <c r="K12" i="30"/>
  <c r="I62" i="30" s="1"/>
  <c r="K12" i="38" s="1"/>
</calcChain>
</file>

<file path=xl/sharedStrings.xml><?xml version="1.0" encoding="utf-8"?>
<sst xmlns="http://schemas.openxmlformats.org/spreadsheetml/2006/main" count="643" uniqueCount="459">
  <si>
    <t>Reps</t>
  </si>
  <si>
    <t>Sets</t>
  </si>
  <si>
    <t>Load</t>
  </si>
  <si>
    <t>Back Squat</t>
  </si>
  <si>
    <t>Day 3</t>
  </si>
  <si>
    <t>Maxes</t>
  </si>
  <si>
    <t>Athlete:</t>
  </si>
  <si>
    <t>Bench</t>
  </si>
  <si>
    <t>Week 2</t>
  </si>
  <si>
    <t>Week 1</t>
  </si>
  <si>
    <t>Notes</t>
  </si>
  <si>
    <t>Squat</t>
  </si>
  <si>
    <t>Power Clean</t>
  </si>
  <si>
    <t>Hang Snatch</t>
  </si>
  <si>
    <t>Clean &amp; Jerk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</si>
  <si>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</si>
  <si>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</si>
  <si>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</si>
  <si>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</si>
  <si>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</si>
  <si>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</si>
  <si>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</si>
  <si>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</si>
  <si>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</si>
  <si>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</si>
  <si>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</si>
  <si>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</si>
  <si>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</si>
  <si>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</si>
  <si>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Gripper</t>
  </si>
  <si>
    <t>Day 5</t>
  </si>
  <si>
    <t>Cross Over Step Up</t>
  </si>
  <si>
    <t>DB SL Calf Raise</t>
  </si>
  <si>
    <t>RDL</t>
  </si>
  <si>
    <t>Vibration</t>
  </si>
  <si>
    <t>DB Incline Bench</t>
  </si>
  <si>
    <t>DB BO Row</t>
  </si>
  <si>
    <t>Arnold Press</t>
  </si>
  <si>
    <t>Alternating</t>
  </si>
  <si>
    <t>Twist</t>
  </si>
  <si>
    <t>WT Release</t>
  </si>
  <si>
    <t>2 Board</t>
  </si>
  <si>
    <t>3 Board</t>
  </si>
  <si>
    <t>4 Board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</si>
  <si>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</si>
  <si>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</si>
  <si>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</si>
  <si>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</si>
  <si>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</si>
  <si>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</si>
  <si>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</si>
  <si>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</si>
  <si>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</si>
  <si>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</si>
  <si>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0:0:0:0</t>
  </si>
  <si>
    <t xml:space="preserve"> 0:1:0:10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</si>
  <si>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</si>
  <si>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</si>
  <si>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</si>
  <si>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</si>
  <si>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</si>
  <si>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</si>
  <si>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</si>
  <si>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</si>
  <si>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</si>
  <si>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</si>
  <si>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</si>
  <si>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</si>
  <si>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</si>
  <si>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</si>
  <si>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</si>
  <si>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</si>
  <si>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</si>
  <si>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</si>
  <si>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</si>
  <si>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</si>
  <si>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</si>
  <si>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</si>
  <si>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</si>
  <si>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</si>
  <si>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</si>
  <si>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</si>
  <si>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</si>
  <si>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</si>
  <si>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</si>
  <si>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</si>
  <si>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</si>
  <si>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</si>
  <si>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</si>
  <si>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</si>
  <si>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</si>
  <si>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</si>
  <si>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</si>
  <si>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</si>
  <si>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</si>
  <si>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</si>
  <si>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</si>
  <si>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</si>
  <si>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</si>
  <si>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</si>
  <si>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</si>
  <si>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</si>
  <si>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</si>
  <si>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</si>
  <si>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</si>
  <si>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</si>
  <si>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</si>
  <si>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</si>
  <si>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</si>
  <si>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</si>
  <si>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</si>
  <si>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 xml:space="preserve">Decline push up Drops </t>
  </si>
  <si>
    <t>Squat Lat Row</t>
  </si>
  <si>
    <t>DB Curl</t>
  </si>
  <si>
    <t>Power Snatch</t>
  </si>
  <si>
    <t>Walking Lunge</t>
  </si>
  <si>
    <t>DB Curl to Arnold</t>
  </si>
  <si>
    <t>DB Fly</t>
  </si>
  <si>
    <t>DB Twist</t>
  </si>
  <si>
    <t>DB Curl to Press</t>
  </si>
  <si>
    <t>DB Pro Sup Throat</t>
  </si>
  <si>
    <t>Bicycle Crunch</t>
  </si>
  <si>
    <t>DB Hang Clean</t>
  </si>
  <si>
    <t>DB Incline Fly</t>
  </si>
  <si>
    <t>Lunge</t>
  </si>
  <si>
    <t>Drag Curl</t>
  </si>
  <si>
    <t>DB Sup Pro Throat</t>
  </si>
  <si>
    <t>DB Jerk</t>
  </si>
  <si>
    <t>DB Throat Press</t>
  </si>
  <si>
    <t>Rack Deadlift</t>
  </si>
  <si>
    <t>Ez Bar Curl</t>
  </si>
  <si>
    <t>DB Tri Ext</t>
  </si>
  <si>
    <t>DB Rear Delt</t>
  </si>
  <si>
    <t>Bench Throw</t>
  </si>
  <si>
    <t>Incline Hammer Curls</t>
  </si>
  <si>
    <t>DB Shrug</t>
  </si>
  <si>
    <t>Bench Dip Iso Hold</t>
  </si>
  <si>
    <t>DB Tri Pro Sup</t>
  </si>
  <si>
    <t>Bicep Curl Iso Hold</t>
  </si>
  <si>
    <t>Clean</t>
  </si>
  <si>
    <t>Safety Squat</t>
  </si>
  <si>
    <t>DB Tri Sup Pro</t>
  </si>
  <si>
    <t>Dips</t>
  </si>
  <si>
    <t>Lat Pull Chin Grip</t>
  </si>
  <si>
    <t>SL Hex Deadlift</t>
  </si>
  <si>
    <t>Ez Throat Press</t>
  </si>
  <si>
    <t>JM DB Press</t>
  </si>
  <si>
    <t>Rev Grip Tri Push</t>
  </si>
  <si>
    <t>Tri Push Down</t>
  </si>
  <si>
    <t>Clean Pulls</t>
  </si>
  <si>
    <t>Shrug</t>
  </si>
  <si>
    <t>Class</t>
  </si>
  <si>
    <t>Cycle 1</t>
  </si>
  <si>
    <t>Back Ext</t>
  </si>
  <si>
    <t>Back Ext DB Row</t>
  </si>
  <si>
    <t>Reverse Hyper</t>
  </si>
  <si>
    <t>Plyo_leg</t>
  </si>
  <si>
    <t>Plyo_chest</t>
  </si>
  <si>
    <t>Back Drop Squat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</si>
  <si>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</si>
  <si>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</si>
  <si>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</si>
  <si>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</si>
  <si>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</si>
  <si>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</si>
  <si>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</si>
  <si>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</si>
  <si>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</si>
  <si>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</si>
  <si>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</si>
  <si>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</si>
  <si>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</si>
  <si>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</si>
  <si>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</si>
  <si>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</si>
  <si>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</si>
  <si>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</si>
  <si>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</si>
  <si>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</si>
  <si>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</si>
  <si>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</si>
  <si>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</si>
  <si>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</si>
  <si>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</si>
  <si>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</si>
  <si>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</si>
  <si>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</si>
  <si>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</si>
  <si>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</si>
  <si>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</si>
  <si>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</si>
  <si>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</si>
  <si>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Bulgarian Split Squat</t>
  </si>
  <si>
    <t>Cuban Press</t>
  </si>
  <si>
    <t>Laying Relaxation</t>
  </si>
  <si>
    <t>Laying Wall Shakes</t>
  </si>
  <si>
    <t>1 Way Neck</t>
  </si>
  <si>
    <t>2 Way Neck</t>
  </si>
  <si>
    <t>4 Way neck</t>
  </si>
  <si>
    <t>Neck Bridge 4 way</t>
  </si>
  <si>
    <t>1/2 Squat Jump</t>
  </si>
  <si>
    <t>NAME</t>
  </si>
  <si>
    <t>REPS</t>
  </si>
  <si>
    <t>%</t>
  </si>
  <si>
    <t>SETS</t>
  </si>
  <si>
    <t>1,1</t>
  </si>
  <si>
    <t xml:space="preserve">s5- 8 70-75% </t>
  </si>
  <si>
    <t xml:space="preserve">s5- 9 65-70% </t>
  </si>
  <si>
    <t>Tad</t>
  </si>
  <si>
    <t>Secondary</t>
  </si>
  <si>
    <t>Monday</t>
  </si>
  <si>
    <t>Wednesday</t>
  </si>
  <si>
    <t>Friday</t>
  </si>
  <si>
    <t>Neuro Rating</t>
  </si>
  <si>
    <t>John</t>
  </si>
  <si>
    <t>Mike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</si>
  <si>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</si>
  <si>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</si>
  <si>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</si>
  <si>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</si>
  <si>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</si>
  <si>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</si>
  <si>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</si>
  <si>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</si>
  <si>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</si>
  <si>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</si>
  <si>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</si>
  <si>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</si>
  <si>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</si>
  <si>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</si>
  <si>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</si>
  <si>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0:1:0:0</t>
  </si>
  <si>
    <t>4:0:0:0</t>
  </si>
  <si>
    <t>25 Pounds</t>
  </si>
  <si>
    <t>45 Pounds</t>
  </si>
  <si>
    <t>Air Max</t>
  </si>
  <si>
    <t>Alt-Vib-Ice</t>
  </si>
  <si>
    <t xml:space="preserve"> 0:0:0:0:10:10</t>
  </si>
  <si>
    <t xml:space="preserve"> 0:0:0:0:17:10</t>
  </si>
  <si>
    <t xml:space="preserve"> 0:0:0:0:25:12</t>
  </si>
  <si>
    <t xml:space="preserve"> 0:5:0:5:25:12</t>
  </si>
  <si>
    <t>5:0:0:0:25:12</t>
  </si>
  <si>
    <t>0:5:0:0:25:12</t>
  </si>
  <si>
    <t xml:space="preserve"> 0:0:X:0:32:30</t>
  </si>
  <si>
    <t xml:space="preserve"> 0:0:X:0:40:30</t>
  </si>
  <si>
    <t>X:X:X:X:32:30</t>
  </si>
  <si>
    <t>5 on 25 off</t>
  </si>
  <si>
    <t>7 on 23 off</t>
  </si>
  <si>
    <t>9 on 21 off</t>
  </si>
  <si>
    <t>10 on 20 off</t>
  </si>
  <si>
    <t>25 on 35 off</t>
  </si>
  <si>
    <t>30 on 30 off</t>
  </si>
  <si>
    <t>40 on 20 off</t>
  </si>
  <si>
    <t xml:space="preserve">s1- 1 78-80% </t>
  </si>
  <si>
    <t>Team Name</t>
  </si>
  <si>
    <t>Athlete Name</t>
  </si>
  <si>
    <t>Day 1</t>
  </si>
  <si>
    <t>chest</t>
  </si>
  <si>
    <t>back</t>
  </si>
  <si>
    <t>legs</t>
  </si>
  <si>
    <t>prehab</t>
  </si>
  <si>
    <t>shoulder</t>
  </si>
  <si>
    <t>To purchase software visit xlathlete.com</t>
  </si>
  <si>
    <t>Created by:</t>
  </si>
  <si>
    <t>Tad Johnson</t>
  </si>
  <si>
    <t xml:space="preserve">Double warm up </t>
  </si>
  <si>
    <t>5,3</t>
  </si>
  <si>
    <t xml:space="preserve">s1- 5 75-80% </t>
  </si>
  <si>
    <t xml:space="preserve">s1- 5 80-82.5% </t>
  </si>
  <si>
    <t xml:space="preserve">s1- 8 70-75% </t>
  </si>
  <si>
    <t xml:space="preserve">s1- 8 75-80%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</si>
  <si>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</si>
  <si>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</si>
  <si>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</si>
  <si>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</si>
  <si>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</si>
  <si>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</si>
  <si>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s2- 1 87.5-92.5% </t>
  </si>
  <si>
    <t xml:space="preserve">s2- 3 77.5-82.5% </t>
  </si>
  <si>
    <t xml:space="preserve">s2- 3 90-92.5% </t>
  </si>
  <si>
    <t xml:space="preserve">s2- 3 92.5-95% </t>
  </si>
  <si>
    <t xml:space="preserve">s2- 4 92.5-95% </t>
  </si>
  <si>
    <t xml:space="preserve">s2- 5 80-82.5% </t>
  </si>
  <si>
    <t xml:space="preserve">s2- 5 82.5-85% </t>
  </si>
  <si>
    <t xml:space="preserve">s2- 6 75-80% </t>
  </si>
  <si>
    <t xml:space="preserve">s2- 7 75-80% </t>
  </si>
  <si>
    <t xml:space="preserve">s2- 8 70-75% </t>
  </si>
  <si>
    <t xml:space="preserve">s2- 8 75-80% </t>
  </si>
  <si>
    <t xml:space="preserve">s2- 9 65-70% </t>
  </si>
  <si>
    <t xml:space="preserve">s2- 9 70-75% </t>
  </si>
  <si>
    <t xml:space="preserve">s2-10 65-70% </t>
  </si>
  <si>
    <t xml:space="preserve">s2-10 70-75% </t>
  </si>
  <si>
    <t xml:space="preserve">s2-12 70-75% </t>
  </si>
  <si>
    <t xml:space="preserve">s2-12 75-80% </t>
  </si>
  <si>
    <t xml:space="preserve">s2-15 60-65% </t>
  </si>
  <si>
    <t xml:space="preserve">s2-15 65-70% </t>
  </si>
  <si>
    <t xml:space="preserve">s2-20 60-65% </t>
  </si>
  <si>
    <t xml:space="preserve">s3- 3 78-80% </t>
  </si>
  <si>
    <t xml:space="preserve">s3- 3 90-92.5% </t>
  </si>
  <si>
    <t xml:space="preserve">s3- 3 92.5-95% </t>
  </si>
  <si>
    <t xml:space="preserve">s3- 4 72.5-75% </t>
  </si>
  <si>
    <t xml:space="preserve">s3- 4 87.5-90% </t>
  </si>
  <si>
    <t xml:space="preserve">s3- 4 90-92.5% </t>
  </si>
  <si>
    <t xml:space="preserve">s3- 5 80-82.5% </t>
  </si>
  <si>
    <t xml:space="preserve">s3- 5 82.5-85%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</si>
  <si>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</si>
  <si>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</si>
  <si>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</si>
  <si>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</si>
  <si>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</si>
  <si>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</si>
  <si>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</si>
  <si>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</si>
  <si>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</si>
  <si>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</si>
  <si>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65-70%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</si>
  <si>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</si>
  <si>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</si>
  <si>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</si>
  <si>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</si>
  <si>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s4- 1 85-85.7% </t>
  </si>
  <si>
    <t xml:space="preserve">s4 -3 75-80% </t>
  </si>
  <si>
    <t xml:space="preserve">s4- 3 80-82.5% </t>
  </si>
  <si>
    <t xml:space="preserve">s4- 3 87.5-92.5% </t>
  </si>
  <si>
    <t xml:space="preserve">s4- 4 72.5-75%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</si>
  <si>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</si>
  <si>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</si>
  <si>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</si>
  <si>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</si>
  <si>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</si>
  <si>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</si>
  <si>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</si>
  <si>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</si>
  <si>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</si>
  <si>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</si>
  <si>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</si>
  <si>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</si>
  <si>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</si>
  <si>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</si>
  <si>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</si>
  <si>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s5- 1 87-92%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</si>
  <si>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</si>
  <si>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</si>
  <si>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</si>
  <si>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</si>
  <si>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70-75% </t>
  </si>
  <si>
    <t xml:space="preserve">s5- 5 75-80% </t>
  </si>
  <si>
    <t xml:space="preserve">s5- 6 70-75% </t>
  </si>
  <si>
    <t xml:space="preserve">s5- 7 70-75% </t>
  </si>
  <si>
    <t xml:space="preserve">s5- 8 65-70% </t>
  </si>
  <si>
    <t xml:space="preserve">s5-10 65-70% </t>
  </si>
  <si>
    <t xml:space="preserve">s5-12 65-70% </t>
  </si>
  <si>
    <t xml:space="preserve">s5-20 50-60% </t>
  </si>
  <si>
    <t>www.XLAthlete.com</t>
  </si>
  <si>
    <t>Max Calculator and Rep Sheet</t>
  </si>
  <si>
    <t>Athlete's Name: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</si>
  <si>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</si>
  <si>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</si>
  <si>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</si>
  <si>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</si>
  <si>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</si>
  <si>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</si>
  <si>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</si>
  <si>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Exercise Performed</t>
  </si>
  <si>
    <t>3-4 reps</t>
  </si>
  <si>
    <t>Any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</si>
  <si>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</si>
  <si>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</si>
  <si>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</si>
  <si>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</si>
  <si>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</si>
  <si>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</si>
  <si>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</si>
  <si>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</si>
  <si>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</si>
  <si>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</si>
  <si>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</si>
  <si>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</si>
  <si>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</si>
  <si>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</si>
  <si>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</si>
  <si>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</si>
  <si>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</si>
  <si>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</si>
  <si>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</si>
  <si>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</si>
  <si>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</si>
  <si>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</si>
  <si>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</si>
  <si>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</si>
  <si>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</si>
  <si>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</si>
  <si>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</si>
  <si>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</si>
  <si>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</si>
  <si>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</si>
  <si>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</si>
  <si>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</si>
  <si>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</si>
  <si>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</si>
  <si>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</si>
  <si>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</si>
  <si>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</si>
  <si>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</si>
  <si>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</si>
  <si>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</si>
  <si>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</si>
  <si>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</si>
  <si>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</si>
  <si>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</si>
  <si>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</si>
  <si>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</si>
  <si>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</si>
  <si>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</si>
  <si>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</si>
  <si>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</si>
  <si>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</si>
  <si>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</si>
  <si>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</si>
  <si>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</si>
  <si>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</si>
  <si>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</si>
  <si>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</si>
  <si>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</si>
  <si>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</si>
  <si>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</si>
  <si>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</si>
  <si>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</si>
  <si>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</si>
  <si>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r>
      <rPr>
        <b/>
        <u/>
        <sz val="10"/>
        <color indexed="12"/>
        <rFont val="Arial"/>
        <family val="2"/>
      </rPr>
      <t xml:space="preserve">BB BO </t>
    </r>
    <r>
      <rPr>
        <u/>
        <sz val="10"/>
        <color indexed="12"/>
        <rFont val="Arial"/>
        <family val="2"/>
      </rPr>
      <t>Row</t>
    </r>
  </si>
  <si>
    <t>Balance SL Squat</t>
  </si>
  <si>
    <t>3 Way Ham Touch Med Ball</t>
  </si>
  <si>
    <t xml:space="preserve">Chin Up </t>
  </si>
  <si>
    <t>DB Pro Sup Thoat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</si>
  <si>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</si>
  <si>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</si>
  <si>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</si>
  <si>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</si>
  <si>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</si>
  <si>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</si>
  <si>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</si>
  <si>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</si>
  <si>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</si>
  <si>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</si>
  <si>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</si>
  <si>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</si>
  <si>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Cobra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</si>
  <si>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</si>
  <si>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</si>
  <si>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</si>
  <si>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</si>
  <si>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</si>
  <si>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</si>
  <si>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Miscellaneous 1</t>
  </si>
  <si>
    <t>Miscellaneous 2</t>
  </si>
  <si>
    <t>Miscellaneous 3</t>
  </si>
  <si>
    <t>Misc_1</t>
  </si>
  <si>
    <t>Misc_2</t>
  </si>
  <si>
    <t>Misc_3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</si>
</sst>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4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u/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65"/>
        <bgColor indexed="64"/>
      </patternFill>
    </fill>
  </fills>
  <borders count="1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hair">
        <color rgb="FFC00000"/>
      </left>
      <right style="hair">
        <color rgb="FFC00000"/>
      </right>
      <top style="medium">
        <color theme="1"/>
      </top>
      <bottom style="hair">
        <color rgb="FFC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0"/>
      </left>
      <right style="medium">
        <color indexed="60"/>
      </right>
      <top style="hair">
        <color indexed="60"/>
      </top>
      <bottom style="hair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 style="hair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 diagonalUp="1">
      <left style="medium">
        <color auto="1"/>
      </left>
      <right/>
      <top/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dashed">
        <color rgb="FFC00000"/>
      </diagonal>
    </border>
    <border diagonalUp="1">
      <left/>
      <right/>
      <top/>
      <bottom/>
      <diagonal style="dashed">
        <color rgb="FFC00000"/>
      </diagonal>
    </border>
    <border diagonalUp="1">
      <left style="medium">
        <color auto="1"/>
      </left>
      <right/>
      <top style="medium">
        <color auto="1"/>
      </top>
      <bottom style="hair">
        <color auto="1"/>
      </bottom>
      <diagonal style="dashed">
        <color rgb="FFC00000"/>
      </diagonal>
    </border>
    <border diagonalUp="1">
      <left/>
      <right style="medium">
        <color auto="1"/>
      </right>
      <top style="medium">
        <color auto="1"/>
      </top>
      <bottom style="hair">
        <color auto="1"/>
      </bottom>
      <diagonal style="dashed">
        <color rgb="FFC00000"/>
      </diagonal>
    </border>
    <border diagonalUp="1"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 style="dashed">
        <color rgb="FFC00000"/>
      </diagonal>
    </border>
    <border diagonalUp="1"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 style="dashed">
        <color rgb="FFC00000"/>
      </diagonal>
    </border>
    <border diagonalUp="1">
      <left style="hair">
        <color auto="1"/>
      </left>
      <right/>
      <top style="medium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auto="1"/>
      </left>
      <right/>
      <top style="medium">
        <color auto="1"/>
      </top>
      <bottom style="medium">
        <color auto="1"/>
      </bottom>
      <diagonal style="dashed">
        <color rgb="FFC00000"/>
      </diagonal>
    </border>
    <border diagonalUp="1">
      <left/>
      <right/>
      <top style="medium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indexed="16"/>
      </left>
      <right/>
      <top style="medium">
        <color auto="1"/>
      </top>
      <bottom style="medium">
        <color auto="1"/>
      </bottom>
      <diagonal style="dashed">
        <color rgb="FFC00000"/>
      </diagonal>
    </border>
    <border diagonalUp="1">
      <left/>
      <right style="medium">
        <color auto="1"/>
      </right>
      <top style="medium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medium">
        <color auto="1"/>
      </right>
      <top style="medium">
        <color auto="1"/>
      </top>
      <bottom/>
      <diagonal style="dashed">
        <color rgb="FFC00000"/>
      </diagonal>
    </border>
    <border diagonalUp="1">
      <left style="medium">
        <color auto="1"/>
      </left>
      <right/>
      <top style="hair">
        <color auto="1"/>
      </top>
      <bottom/>
      <diagonal style="dashed">
        <color rgb="FFC00000"/>
      </diagonal>
    </border>
    <border diagonalUp="1">
      <left/>
      <right style="medium">
        <color auto="1"/>
      </right>
      <top style="hair">
        <color auto="1"/>
      </top>
      <bottom/>
      <diagonal style="dashed">
        <color rgb="FFC00000"/>
      </diagonal>
    </border>
    <border diagonalUp="1">
      <left/>
      <right style="hair">
        <color rgb="FFFFC000"/>
      </right>
      <top/>
      <bottom/>
      <diagonal style="dashed">
        <color rgb="FFC00000"/>
      </diagonal>
    </border>
    <border diagonalUp="1">
      <left style="hair">
        <color rgb="FFFFC000"/>
      </left>
      <right/>
      <top/>
      <bottom/>
      <diagonal style="dashed">
        <color rgb="FFC00000"/>
      </diagonal>
    </border>
    <border diagonalUp="1">
      <left style="medium">
        <color auto="1"/>
      </left>
      <right/>
      <top style="medium">
        <color auto="1"/>
      </top>
      <bottom/>
      <diagonal style="dashed">
        <color rgb="FFC00000"/>
      </diagonal>
    </border>
    <border diagonalUp="1">
      <left/>
      <right/>
      <top style="medium">
        <color auto="1"/>
      </top>
      <bottom/>
      <diagonal style="dashed">
        <color rgb="FFC00000"/>
      </diagonal>
    </border>
    <border diagonalUp="1">
      <left/>
      <right style="medium">
        <color indexed="16"/>
      </right>
      <top/>
      <bottom/>
      <diagonal style="dashed">
        <color rgb="FFC00000"/>
      </diagonal>
    </border>
    <border diagonalUp="1"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 style="dashed">
        <color rgb="FFC00000"/>
      </diagonal>
    </border>
    <border diagonalUp="1"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 style="dashed">
        <color rgb="FFC00000"/>
      </diagonal>
    </border>
    <border diagonalUp="1">
      <left style="hair">
        <color auto="1"/>
      </left>
      <right/>
      <top style="medium">
        <color auto="1"/>
      </top>
      <bottom style="hair">
        <color auto="1"/>
      </bottom>
      <diagonal style="dashed">
        <color rgb="FFC00000"/>
      </diagonal>
    </border>
    <border diagonalUp="1">
      <left/>
      <right style="hair">
        <color auto="1"/>
      </right>
      <top style="medium">
        <color auto="1"/>
      </top>
      <bottom style="hair">
        <color auto="1"/>
      </bottom>
      <diagonal style="dashed">
        <color rgb="FFC00000"/>
      </diagonal>
    </border>
    <border diagonalUp="1">
      <left style="medium">
        <color auto="1"/>
      </left>
      <right/>
      <top/>
      <bottom/>
      <diagonal style="dashed">
        <color rgb="FFC00000"/>
      </diagonal>
    </border>
    <border diagonalUp="1"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 style="dashed">
        <color rgb="FFC00000"/>
      </diagonal>
    </border>
    <border diagonalUp="1">
      <left style="medium">
        <color auto="1"/>
      </left>
      <right/>
      <top style="hair">
        <color auto="1"/>
      </top>
      <bottom style="hair">
        <color auto="1"/>
      </bottom>
      <diagonal style="dashed">
        <color rgb="FFC00000"/>
      </diagonal>
    </border>
    <border diagonalUp="1">
      <left/>
      <right style="medium">
        <color auto="1"/>
      </right>
      <top style="hair">
        <color auto="1"/>
      </top>
      <bottom style="hair">
        <color auto="1"/>
      </bottom>
      <diagonal style="dashed">
        <color rgb="FFC00000"/>
      </diagonal>
    </border>
    <border diagonalUp="1"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dashed">
        <color rgb="FFC00000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dashed">
        <color rgb="FFC00000"/>
      </diagonal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dashed">
        <color rgb="FFC00000"/>
      </diagonal>
    </border>
    <border diagonalUp="1">
      <left/>
      <right style="hair">
        <color auto="1"/>
      </right>
      <top style="hair">
        <color auto="1"/>
      </top>
      <bottom style="hair">
        <color auto="1"/>
      </bottom>
      <diagonal style="dashed">
        <color rgb="FFC00000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dashed">
        <color rgb="FFC00000"/>
      </diagonal>
    </border>
    <border diagonalUp="1">
      <left/>
      <right/>
      <top/>
      <bottom style="medium">
        <color auto="1"/>
      </bottom>
      <diagonal style="dashed">
        <color rgb="FFC00000"/>
      </diagonal>
    </border>
    <border diagonalUp="1">
      <left style="medium">
        <color auto="1"/>
      </left>
      <right/>
      <top style="hair">
        <color auto="1"/>
      </top>
      <bottom style="medium">
        <color auto="1"/>
      </bottom>
      <diagonal style="dashed">
        <color rgb="FFC00000"/>
      </diagonal>
    </border>
    <border diagonalUp="1">
      <left/>
      <right style="medium">
        <color auto="1"/>
      </right>
      <top style="hair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hair">
        <color auto="1"/>
      </right>
      <top style="hair">
        <color auto="1"/>
      </top>
      <bottom/>
      <diagonal style="dashed">
        <color rgb="FFC00000"/>
      </diagonal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dashed">
        <color rgb="FFC00000"/>
      </diagonal>
    </border>
    <border diagonalUp="1">
      <left style="hair">
        <color auto="1"/>
      </left>
      <right/>
      <top style="hair">
        <color auto="1"/>
      </top>
      <bottom/>
      <diagonal style="dashed">
        <color rgb="FFC00000"/>
      </diagonal>
    </border>
    <border diagonalUp="1">
      <left/>
      <right style="hair">
        <color auto="1"/>
      </right>
      <top style="hair">
        <color auto="1"/>
      </top>
      <bottom/>
      <diagonal style="dashed">
        <color rgb="FFC00000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 style="dashed">
        <color rgb="FFC00000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medium">
        <color auto="1"/>
      </right>
      <top/>
      <bottom style="medium">
        <color auto="1"/>
      </bottom>
      <diagonal style="dashed">
        <color rgb="FFC00000"/>
      </diagonal>
    </border>
    <border diagonalUp="1">
      <left style="medium">
        <color auto="1"/>
      </left>
      <right style="hair">
        <color auto="1"/>
      </right>
      <top/>
      <bottom style="hair">
        <color auto="1"/>
      </bottom>
      <diagonal style="dashed">
        <color rgb="FFC00000"/>
      </diagonal>
    </border>
    <border diagonalUp="1">
      <left style="hair">
        <color auto="1"/>
      </left>
      <right style="hair">
        <color auto="1"/>
      </right>
      <top/>
      <bottom style="hair">
        <color auto="1"/>
      </bottom>
      <diagonal style="dashed">
        <color rgb="FFC00000"/>
      </diagonal>
    </border>
    <border diagonalUp="1">
      <left style="hair">
        <color auto="1"/>
      </left>
      <right style="medium">
        <color auto="1"/>
      </right>
      <top/>
      <bottom style="hair">
        <color auto="1"/>
      </bottom>
      <diagonal style="dashed">
        <color rgb="FFC00000"/>
      </diagonal>
    </border>
    <border diagonalUp="1">
      <left style="hair">
        <color auto="1"/>
      </left>
      <right/>
      <top style="hair">
        <color auto="1"/>
      </top>
      <bottom style="medium">
        <color auto="1"/>
      </bottom>
      <diagonal style="dashed">
        <color rgb="FFC00000"/>
      </diagonal>
    </border>
    <border diagonalUp="1">
      <left style="hair">
        <color auto="1"/>
      </left>
      <right style="medium">
        <color auto="1"/>
      </right>
      <top style="hair">
        <color auto="1"/>
      </top>
      <bottom/>
      <diagonal style="dashed">
        <color rgb="FFC00000"/>
      </diagonal>
    </border>
    <border diagonalUp="1">
      <left style="hair">
        <color auto="1"/>
      </left>
      <right/>
      <top/>
      <bottom style="hair">
        <color auto="1"/>
      </bottom>
      <diagonal style="dashed">
        <color rgb="FFC00000"/>
      </diagonal>
    </border>
    <border diagonalUp="1">
      <left/>
      <right style="hair">
        <color auto="1"/>
      </right>
      <top style="hair">
        <color auto="1"/>
      </top>
      <bottom style="medium">
        <color auto="1"/>
      </bottom>
      <diagonal style="dashed">
        <color rgb="FFC00000"/>
      </diagonal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rgb="FF800000"/>
      </left>
      <right style="thick">
        <color theme="1"/>
      </right>
      <top style="thick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/>
    <xf numFmtId="0" fontId="38" fillId="0" borderId="0"/>
  </cellStyleXfs>
  <cellXfs count="557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left" shrinkToFit="1"/>
      <protection locked="0"/>
    </xf>
    <xf numFmtId="0" fontId="18" fillId="0" borderId="3" xfId="0" applyFont="1" applyBorder="1" applyAlignment="1" applyProtection="1">
      <alignment horizontal="left" vertical="top" shrinkToFit="1"/>
      <protection locked="0"/>
    </xf>
    <xf numFmtId="0" fontId="18" fillId="0" borderId="3" xfId="0" applyFont="1" applyFill="1" applyBorder="1" applyAlignment="1" applyProtection="1">
      <alignment horizontal="left" vertical="top" shrinkToFit="1"/>
      <protection locked="0"/>
    </xf>
    <xf numFmtId="0" fontId="16" fillId="0" borderId="1" xfId="0" applyFont="1" applyBorder="1" applyAlignment="1" applyProtection="1">
      <alignment horizontal="left" shrinkToFit="1"/>
      <protection locked="0"/>
    </xf>
    <xf numFmtId="0" fontId="17" fillId="0" borderId="1" xfId="0" applyFont="1" applyBorder="1" applyAlignment="1">
      <alignment horizontal="left"/>
    </xf>
    <xf numFmtId="0" fontId="3" fillId="0" borderId="0" xfId="0" applyFont="1" applyFill="1" applyProtection="1">
      <protection locked="0"/>
    </xf>
    <xf numFmtId="0" fontId="14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2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9" fontId="24" fillId="8" borderId="13" xfId="0" applyNumberFormat="1" applyFont="1" applyFill="1" applyBorder="1" applyAlignment="1" applyProtection="1">
      <alignment horizontal="left" shrinkToFit="1"/>
      <protection locked="0"/>
    </xf>
    <xf numFmtId="9" fontId="24" fillId="8" borderId="14" xfId="0" applyNumberFormat="1" applyFont="1" applyFill="1" applyBorder="1" applyAlignment="1" applyProtection="1">
      <alignment horizontal="left" shrinkToFit="1"/>
      <protection locked="0"/>
    </xf>
    <xf numFmtId="9" fontId="24" fillId="8" borderId="11" xfId="0" applyNumberFormat="1" applyFont="1" applyFill="1" applyBorder="1" applyProtection="1">
      <protection locked="0"/>
    </xf>
    <xf numFmtId="9" fontId="24" fillId="8" borderId="12" xfId="0" applyNumberFormat="1" applyFont="1" applyFill="1" applyBorder="1" applyProtection="1">
      <protection locked="0"/>
    </xf>
    <xf numFmtId="9" fontId="24" fillId="8" borderId="36" xfId="0" applyNumberFormat="1" applyFont="1" applyFill="1" applyBorder="1" applyAlignment="1" applyProtection="1">
      <alignment horizontal="left" shrinkToFit="1"/>
      <protection locked="0"/>
    </xf>
    <xf numFmtId="9" fontId="24" fillId="8" borderId="37" xfId="0" applyNumberFormat="1" applyFont="1" applyFill="1" applyBorder="1" applyAlignment="1" applyProtection="1">
      <alignment horizontal="left" shrinkToFit="1"/>
      <protection locked="0"/>
    </xf>
    <xf numFmtId="9" fontId="25" fillId="8" borderId="32" xfId="0" applyNumberFormat="1" applyFont="1" applyFill="1" applyBorder="1" applyAlignment="1" applyProtection="1">
      <alignment horizontal="center" vertical="center"/>
      <protection locked="0"/>
    </xf>
    <xf numFmtId="9" fontId="25" fillId="8" borderId="33" xfId="0" applyNumberFormat="1" applyFont="1" applyFill="1" applyBorder="1" applyAlignment="1" applyProtection="1">
      <alignment horizontal="center" vertical="center"/>
      <protection locked="0"/>
    </xf>
    <xf numFmtId="49" fontId="25" fillId="8" borderId="32" xfId="0" applyNumberFormat="1" applyFont="1" applyFill="1" applyBorder="1" applyAlignment="1" applyProtection="1">
      <alignment horizontal="center" vertical="center"/>
      <protection locked="0"/>
    </xf>
    <xf numFmtId="49" fontId="25" fillId="8" borderId="33" xfId="0" applyNumberFormat="1" applyFont="1" applyFill="1" applyBorder="1" applyAlignment="1" applyProtection="1">
      <alignment horizontal="center" vertical="center"/>
      <protection locked="0"/>
    </xf>
    <xf numFmtId="49" fontId="25" fillId="8" borderId="13" xfId="0" applyNumberFormat="1" applyFont="1" applyFill="1" applyBorder="1" applyAlignment="1" applyProtection="1">
      <alignment horizontal="center" shrinkToFit="1"/>
      <protection locked="0"/>
    </xf>
    <xf numFmtId="49" fontId="25" fillId="8" borderId="14" xfId="0" applyNumberFormat="1" applyFont="1" applyFill="1" applyBorder="1" applyAlignment="1" applyProtection="1">
      <alignment horizontal="center" shrinkToFit="1"/>
      <protection locked="0"/>
    </xf>
    <xf numFmtId="0" fontId="24" fillId="8" borderId="11" xfId="0" applyFont="1" applyFill="1" applyBorder="1" applyProtection="1">
      <protection locked="0"/>
    </xf>
    <xf numFmtId="0" fontId="24" fillId="8" borderId="12" xfId="0" applyFont="1" applyFill="1" applyBorder="1" applyProtection="1">
      <protection locked="0"/>
    </xf>
    <xf numFmtId="49" fontId="25" fillId="8" borderId="36" xfId="0" applyNumberFormat="1" applyFont="1" applyFill="1" applyBorder="1" applyAlignment="1" applyProtection="1">
      <alignment horizontal="center" shrinkToFit="1"/>
      <protection locked="0"/>
    </xf>
    <xf numFmtId="49" fontId="25" fillId="8" borderId="37" xfId="0" applyNumberFormat="1" applyFont="1" applyFill="1" applyBorder="1" applyAlignment="1" applyProtection="1">
      <alignment horizontal="center" shrinkToFit="1"/>
      <protection locked="0"/>
    </xf>
    <xf numFmtId="0" fontId="16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4" fillId="8" borderId="11" xfId="0" applyNumberFormat="1" applyFont="1" applyFill="1" applyBorder="1" applyAlignment="1" applyProtection="1">
      <alignment horizontal="left" shrinkToFit="1"/>
      <protection locked="0"/>
    </xf>
    <xf numFmtId="0" fontId="24" fillId="8" borderId="12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4" fillId="8" borderId="11" xfId="0" applyNumberFormat="1" applyFont="1" applyFill="1" applyBorder="1" applyAlignment="1" applyProtection="1">
      <alignment horizontal="center" shrinkToFit="1"/>
      <protection locked="0"/>
    </xf>
    <xf numFmtId="0" fontId="24" fillId="8" borderId="12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1" xfId="0" applyNumberFormat="1" applyFont="1" applyFill="1" applyBorder="1" applyAlignment="1" applyProtection="1">
      <alignment horizontal="center" shrinkToFit="1"/>
      <protection locked="0"/>
    </xf>
    <xf numFmtId="0" fontId="25" fillId="8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4" fillId="8" borderId="11" xfId="0" applyNumberFormat="1" applyFont="1" applyFill="1" applyBorder="1" applyProtection="1">
      <protection locked="0"/>
    </xf>
    <xf numFmtId="0" fontId="24" fillId="8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3" fillId="0" borderId="0" xfId="0" applyFont="1" applyFill="1" applyAlignment="1" applyProtection="1">
      <alignment horizontal="center"/>
      <protection hidden="1"/>
    </xf>
    <xf numFmtId="0" fontId="24" fillId="8" borderId="13" xfId="0" applyFont="1" applyFill="1" applyBorder="1" applyProtection="1">
      <protection hidden="1"/>
    </xf>
    <xf numFmtId="0" fontId="24" fillId="8" borderId="14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4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9" fontId="25" fillId="8" borderId="32" xfId="0" applyNumberFormat="1" applyFont="1" applyFill="1" applyBorder="1" applyAlignment="1" applyProtection="1">
      <alignment horizontal="center" vertical="center"/>
      <protection hidden="1"/>
    </xf>
    <xf numFmtId="9" fontId="25" fillId="8" borderId="33" xfId="0" applyNumberFormat="1" applyFont="1" applyFill="1" applyBorder="1" applyAlignment="1" applyProtection="1">
      <alignment horizontal="center" vertical="center"/>
      <protection hidden="1"/>
    </xf>
    <xf numFmtId="49" fontId="25" fillId="8" borderId="32" xfId="0" applyNumberFormat="1" applyFont="1" applyFill="1" applyBorder="1" applyAlignment="1" applyProtection="1">
      <alignment horizontal="center" vertical="center"/>
      <protection hidden="1"/>
    </xf>
    <xf numFmtId="49" fontId="25" fillId="8" borderId="33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9" fontId="24" fillId="8" borderId="36" xfId="0" applyNumberFormat="1" applyFont="1" applyFill="1" applyBorder="1" applyAlignment="1" applyProtection="1">
      <alignment horizontal="left" shrinkToFit="1"/>
      <protection hidden="1"/>
    </xf>
    <xf numFmtId="9" fontId="24" fillId="8" borderId="37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49" fontId="25" fillId="8" borderId="36" xfId="0" applyNumberFormat="1" applyFont="1" applyFill="1" applyBorder="1" applyAlignment="1" applyProtection="1">
      <alignment horizontal="center" shrinkToFit="1"/>
      <protection hidden="1"/>
    </xf>
    <xf numFmtId="49" fontId="25" fillId="8" borderId="37" xfId="0" applyNumberFormat="1" applyFont="1" applyFill="1" applyBorder="1" applyAlignment="1" applyProtection="1">
      <alignment horizontal="center" shrinkToFit="1"/>
      <protection hidden="1"/>
    </xf>
    <xf numFmtId="0" fontId="24" fillId="8" borderId="20" xfId="0" applyFont="1" applyFill="1" applyBorder="1" applyProtection="1">
      <protection hidden="1"/>
    </xf>
    <xf numFmtId="0" fontId="24" fillId="8" borderId="22" xfId="0" applyFont="1" applyFill="1" applyBorder="1" applyProtection="1"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9" fontId="26" fillId="8" borderId="36" xfId="0" applyNumberFormat="1" applyFont="1" applyFill="1" applyBorder="1" applyAlignment="1" applyProtection="1">
      <alignment horizontal="center" shrinkToFit="1"/>
      <protection hidden="1"/>
    </xf>
    <xf numFmtId="9" fontId="26" fillId="8" borderId="37" xfId="0" applyNumberFormat="1" applyFont="1" applyFill="1" applyBorder="1" applyAlignment="1" applyProtection="1">
      <alignment horizontal="center" shrinkToFit="1"/>
      <protection hidden="1"/>
    </xf>
    <xf numFmtId="0" fontId="3" fillId="0" borderId="19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38" xfId="0" applyNumberFormat="1" applyFont="1" applyFill="1" applyBorder="1" applyAlignment="1" applyProtection="1">
      <alignment horizontal="center" shrinkToFit="1"/>
      <protection hidden="1"/>
    </xf>
    <xf numFmtId="0" fontId="24" fillId="8" borderId="39" xfId="0" applyNumberFormat="1" applyFont="1" applyFill="1" applyBorder="1" applyAlignment="1" applyProtection="1">
      <alignment horizontal="center" shrinkToFit="1"/>
      <protection hidden="1"/>
    </xf>
    <xf numFmtId="0" fontId="3" fillId="0" borderId="39" xfId="0" applyNumberFormat="1" applyFont="1" applyFill="1" applyBorder="1" applyAlignment="1" applyProtection="1">
      <alignment horizontal="center" shrinkToFit="1"/>
      <protection hidden="1"/>
    </xf>
    <xf numFmtId="1" fontId="3" fillId="0" borderId="39" xfId="0" applyNumberFormat="1" applyFont="1" applyFill="1" applyBorder="1" applyAlignment="1" applyProtection="1">
      <alignment horizontal="center" shrinkToFit="1"/>
      <protection hidden="1"/>
    </xf>
    <xf numFmtId="0" fontId="3" fillId="0" borderId="20" xfId="0" applyFont="1" applyFill="1" applyBorder="1" applyProtection="1">
      <protection hidden="1"/>
    </xf>
    <xf numFmtId="0" fontId="3" fillId="0" borderId="22" xfId="0" applyFont="1" applyFill="1" applyBorder="1" applyProtection="1">
      <protection hidden="1"/>
    </xf>
    <xf numFmtId="0" fontId="22" fillId="8" borderId="19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2" borderId="41" xfId="0" applyNumberFormat="1" applyFont="1" applyFill="1" applyBorder="1" applyAlignment="1" applyProtection="1">
      <alignment horizontal="center" shrinkToFit="1"/>
      <protection hidden="1"/>
    </xf>
    <xf numFmtId="9" fontId="25" fillId="8" borderId="42" xfId="0" applyNumberFormat="1" applyFont="1" applyFill="1" applyBorder="1" applyAlignment="1" applyProtection="1">
      <alignment horizontal="center" shrinkToFit="1"/>
      <protection hidden="1"/>
    </xf>
    <xf numFmtId="1" fontId="3" fillId="2" borderId="42" xfId="0" applyNumberFormat="1" applyFont="1" applyFill="1" applyBorder="1" applyAlignment="1" applyProtection="1">
      <alignment horizontal="right" shrinkToFit="1"/>
      <protection hidden="1"/>
    </xf>
    <xf numFmtId="1" fontId="3" fillId="2" borderId="42" xfId="0" applyNumberFormat="1" applyFont="1" applyFill="1" applyBorder="1" applyAlignment="1" applyProtection="1">
      <alignment horizontal="center" shrinkToFit="1"/>
      <protection hidden="1"/>
    </xf>
    <xf numFmtId="1" fontId="3" fillId="2" borderId="42" xfId="0" applyNumberFormat="1" applyFont="1" applyFill="1" applyBorder="1" applyAlignment="1" applyProtection="1">
      <alignment horizontal="left" shrinkToFit="1"/>
      <protection hidden="1"/>
    </xf>
    <xf numFmtId="49" fontId="3" fillId="2" borderId="42" xfId="0" applyNumberFormat="1" applyFont="1" applyFill="1" applyBorder="1" applyAlignment="1" applyProtection="1">
      <alignment horizontal="center" shrinkToFit="1"/>
      <protection hidden="1"/>
    </xf>
    <xf numFmtId="0" fontId="24" fillId="8" borderId="42" xfId="0" applyNumberFormat="1" applyFont="1" applyFill="1" applyBorder="1" applyAlignment="1" applyProtection="1">
      <alignment horizontal="center" shrinkToFit="1"/>
      <protection hidden="1"/>
    </xf>
    <xf numFmtId="1" fontId="3" fillId="2" borderId="41" xfId="0" applyNumberFormat="1" applyFont="1" applyFill="1" applyBorder="1" applyAlignment="1" applyProtection="1">
      <alignment horizontal="right" shrinkToFit="1"/>
      <protection hidden="1"/>
    </xf>
    <xf numFmtId="0" fontId="3" fillId="2" borderId="0" xfId="0" applyFont="1" applyFill="1" applyProtection="1">
      <protection hidden="1"/>
    </xf>
    <xf numFmtId="1" fontId="3" fillId="0" borderId="41" xfId="0" applyNumberFormat="1" applyFont="1" applyFill="1" applyBorder="1" applyAlignment="1" applyProtection="1">
      <alignment horizontal="center" shrinkToFit="1"/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42" xfId="0" applyNumberFormat="1" applyFont="1" applyFill="1" applyBorder="1" applyAlignment="1" applyProtection="1">
      <alignment horizontal="center" shrinkToFit="1"/>
      <protection hidden="1"/>
    </xf>
    <xf numFmtId="0" fontId="3" fillId="0" borderId="41" xfId="0" applyNumberFormat="1" applyFont="1" applyFill="1" applyBorder="1" applyAlignment="1" applyProtection="1">
      <alignment horizontal="center" shrinkToFit="1"/>
      <protection hidden="1"/>
    </xf>
    <xf numFmtId="49" fontId="1" fillId="2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51" xfId="0" applyNumberFormat="1" applyFont="1" applyFill="1" applyBorder="1" applyAlignment="1" applyProtection="1">
      <alignment horizontal="center" shrinkToFit="1"/>
      <protection hidden="1"/>
    </xf>
    <xf numFmtId="0" fontId="24" fillId="8" borderId="52" xfId="0" applyNumberFormat="1" applyFont="1" applyFill="1" applyBorder="1" applyAlignment="1" applyProtection="1">
      <alignment horizontal="center" shrinkToFit="1"/>
      <protection hidden="1"/>
    </xf>
    <xf numFmtId="0" fontId="3" fillId="0" borderId="52" xfId="0" applyNumberFormat="1" applyFont="1" applyFill="1" applyBorder="1" applyAlignment="1" applyProtection="1">
      <alignment horizontal="center" shrinkToFit="1"/>
      <protection hidden="1"/>
    </xf>
    <xf numFmtId="1" fontId="3" fillId="0" borderId="52" xfId="0" applyNumberFormat="1" applyFont="1" applyFill="1" applyBorder="1" applyAlignment="1" applyProtection="1">
      <alignment horizontal="center" shrinkToFit="1"/>
      <protection hidden="1"/>
    </xf>
    <xf numFmtId="0" fontId="3" fillId="0" borderId="21" xfId="0" applyFont="1" applyFill="1" applyBorder="1" applyProtection="1">
      <protection hidden="1"/>
    </xf>
    <xf numFmtId="0" fontId="3" fillId="0" borderId="23" xfId="0" applyFont="1" applyFill="1" applyBorder="1" applyProtection="1"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0" fontId="3" fillId="0" borderId="44" xfId="0" applyNumberFormat="1" applyFont="1" applyFill="1" applyBorder="1" applyAlignment="1" applyProtection="1">
      <alignment horizontal="center" shrinkToFit="1"/>
      <protection hidden="1"/>
    </xf>
    <xf numFmtId="0" fontId="24" fillId="8" borderId="45" xfId="0" applyNumberFormat="1" applyFont="1" applyFill="1" applyBorder="1" applyAlignment="1" applyProtection="1">
      <alignment horizontal="center" shrinkToFit="1"/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3" fillId="0" borderId="54" xfId="0" applyNumberFormat="1" applyFont="1" applyFill="1" applyBorder="1" applyAlignment="1" applyProtection="1">
      <alignment horizontal="center" shrinkToFit="1"/>
      <protection hidden="1"/>
    </xf>
    <xf numFmtId="0" fontId="24" fillId="8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44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4" fillId="8" borderId="13" xfId="0" applyNumberFormat="1" applyFont="1" applyFill="1" applyBorder="1" applyAlignment="1" applyProtection="1">
      <alignment horizontal="left" shrinkToFit="1"/>
      <protection hidden="1"/>
    </xf>
    <xf numFmtId="9" fontId="24" fillId="8" borderId="14" xfId="0" applyNumberFormat="1" applyFont="1" applyFill="1" applyBorder="1" applyAlignment="1" applyProtection="1">
      <alignment horizontal="left" shrinkToFit="1"/>
      <protection hidden="1"/>
    </xf>
    <xf numFmtId="49" fontId="25" fillId="8" borderId="13" xfId="0" applyNumberFormat="1" applyFont="1" applyFill="1" applyBorder="1" applyAlignment="1" applyProtection="1">
      <alignment horizontal="center" shrinkToFit="1"/>
      <protection hidden="1"/>
    </xf>
    <xf numFmtId="49" fontId="25" fillId="8" borderId="14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4" fillId="8" borderId="11" xfId="0" applyNumberFormat="1" applyFont="1" applyFill="1" applyBorder="1" applyAlignment="1" applyProtection="1">
      <alignment horizontal="left" shrinkToFit="1"/>
      <protection hidden="1"/>
    </xf>
    <xf numFmtId="9" fontId="24" fillId="8" borderId="12" xfId="0" applyNumberFormat="1" applyFont="1" applyFill="1" applyBorder="1" applyAlignment="1" applyProtection="1">
      <alignment horizontal="left" shrinkToFit="1"/>
      <protection hidden="1"/>
    </xf>
    <xf numFmtId="49" fontId="24" fillId="8" borderId="11" xfId="0" applyNumberFormat="1" applyFont="1" applyFill="1" applyBorder="1" applyAlignment="1" applyProtection="1">
      <alignment horizontal="center" shrinkToFit="1"/>
      <protection hidden="1"/>
    </xf>
    <xf numFmtId="49" fontId="24" fillId="8" borderId="1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4" fillId="8" borderId="11" xfId="0" applyNumberFormat="1" applyFont="1" applyFill="1" applyBorder="1" applyProtection="1">
      <protection hidden="1"/>
    </xf>
    <xf numFmtId="9" fontId="24" fillId="8" borderId="12" xfId="0" applyNumberFormat="1" applyFont="1" applyFill="1" applyBorder="1" applyProtection="1">
      <protection hidden="1"/>
    </xf>
    <xf numFmtId="0" fontId="24" fillId="8" borderId="11" xfId="0" applyFont="1" applyFill="1" applyBorder="1" applyProtection="1">
      <protection hidden="1"/>
    </xf>
    <xf numFmtId="0" fontId="24" fillId="8" borderId="12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5" fillId="8" borderId="11" xfId="0" applyNumberFormat="1" applyFont="1" applyFill="1" applyBorder="1" applyAlignment="1" applyProtection="1">
      <alignment horizontal="center" shrinkToFit="1"/>
      <protection hidden="1"/>
    </xf>
    <xf numFmtId="49" fontId="25" fillId="8" borderId="12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2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4" fillId="8" borderId="11" xfId="0" applyNumberFormat="1" applyFont="1" applyFill="1" applyBorder="1" applyAlignment="1" applyProtection="1">
      <alignment horizontal="center" shrinkToFit="1"/>
      <protection hidden="1"/>
    </xf>
    <xf numFmtId="9" fontId="24" fillId="8" borderId="12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4" fillId="8" borderId="11" xfId="0" applyNumberFormat="1" applyFont="1" applyFill="1" applyBorder="1" applyProtection="1">
      <protection hidden="1"/>
    </xf>
    <xf numFmtId="49" fontId="24" fillId="8" borderId="12" xfId="0" applyNumberFormat="1" applyFont="1" applyFill="1" applyBorder="1" applyProtection="1">
      <protection hidden="1"/>
    </xf>
    <xf numFmtId="9" fontId="25" fillId="8" borderId="36" xfId="0" applyNumberFormat="1" applyFont="1" applyFill="1" applyBorder="1" applyAlignment="1" applyProtection="1">
      <alignment horizontal="center" vertical="center"/>
      <protection hidden="1"/>
    </xf>
    <xf numFmtId="9" fontId="25" fillId="8" borderId="37" xfId="0" applyNumberFormat="1" applyFont="1" applyFill="1" applyBorder="1" applyAlignment="1" applyProtection="1">
      <alignment horizontal="center" vertical="center"/>
      <protection hidden="1"/>
    </xf>
    <xf numFmtId="49" fontId="25" fillId="8" borderId="36" xfId="0" applyNumberFormat="1" applyFont="1" applyFill="1" applyBorder="1" applyAlignment="1" applyProtection="1">
      <alignment horizontal="center" vertical="center"/>
      <protection hidden="1"/>
    </xf>
    <xf numFmtId="49" fontId="25" fillId="8" borderId="37" xfId="0" applyNumberFormat="1" applyFont="1" applyFill="1" applyBorder="1" applyAlignment="1" applyProtection="1">
      <alignment horizontal="center" vertical="center"/>
      <protection hidden="1"/>
    </xf>
    <xf numFmtId="9" fontId="25" fillId="8" borderId="36" xfId="0" applyNumberFormat="1" applyFont="1" applyFill="1" applyBorder="1" applyAlignment="1" applyProtection="1">
      <alignment horizontal="center" vertical="center"/>
      <protection locked="0"/>
    </xf>
    <xf numFmtId="9" fontId="25" fillId="8" borderId="37" xfId="0" applyNumberFormat="1" applyFont="1" applyFill="1" applyBorder="1" applyAlignment="1" applyProtection="1">
      <alignment horizontal="center" vertical="center"/>
      <protection locked="0"/>
    </xf>
    <xf numFmtId="49" fontId="25" fillId="8" borderId="36" xfId="0" applyNumberFormat="1" applyFont="1" applyFill="1" applyBorder="1" applyAlignment="1" applyProtection="1">
      <alignment horizontal="center" vertical="center"/>
      <protection locked="0"/>
    </xf>
    <xf numFmtId="49" fontId="25" fillId="8" borderId="37" xfId="0" applyNumberFormat="1" applyFont="1" applyFill="1" applyBorder="1" applyAlignment="1" applyProtection="1">
      <alignment horizontal="center" vertical="center"/>
      <protection locked="0"/>
    </xf>
    <xf numFmtId="0" fontId="17" fillId="0" borderId="59" xfId="0" applyFont="1" applyBorder="1" applyAlignment="1">
      <alignment horizontal="left"/>
    </xf>
    <xf numFmtId="0" fontId="18" fillId="0" borderId="3" xfId="0" applyFont="1" applyBorder="1" applyAlignment="1" applyProtection="1">
      <alignment horizontal="left" vertical="top"/>
      <protection locked="0"/>
    </xf>
    <xf numFmtId="0" fontId="18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18" fillId="5" borderId="3" xfId="0" applyFont="1" applyFill="1" applyBorder="1" applyAlignment="1" applyProtection="1">
      <alignment horizontal="left" vertical="top"/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0" xfId="0" applyAlignment="1" applyProtection="1">
      <alignment textRotation="90"/>
      <protection locked="0"/>
    </xf>
    <xf numFmtId="0" fontId="0" fillId="7" borderId="0" xfId="0" applyFill="1" applyAlignment="1" applyProtection="1">
      <alignment horizontal="center" textRotation="90"/>
      <protection locked="0"/>
    </xf>
    <xf numFmtId="0" fontId="0" fillId="0" borderId="0" xfId="0" applyFont="1" applyAlignment="1" applyProtection="1">
      <alignment horizontal="center" textRotation="90"/>
      <protection locked="0"/>
    </xf>
    <xf numFmtId="0" fontId="0" fillId="0" borderId="58" xfId="0" applyBorder="1" applyProtection="1">
      <protection locked="0"/>
    </xf>
    <xf numFmtId="9" fontId="0" fillId="0" borderId="0" xfId="0" applyNumberFormat="1" applyProtection="1">
      <protection locked="0"/>
    </xf>
    <xf numFmtId="0" fontId="19" fillId="7" borderId="5" xfId="0" applyFont="1" applyFill="1" applyBorder="1" applyProtection="1">
      <protection locked="0"/>
    </xf>
    <xf numFmtId="0" fontId="19" fillId="7" borderId="6" xfId="0" applyFont="1" applyFill="1" applyBorder="1" applyProtection="1">
      <protection locked="0"/>
    </xf>
    <xf numFmtId="0" fontId="19" fillId="7" borderId="7" xfId="0" applyFont="1" applyFill="1" applyBorder="1" applyProtection="1">
      <protection locked="0"/>
    </xf>
    <xf numFmtId="0" fontId="0" fillId="6" borderId="5" xfId="0" applyFont="1" applyFill="1" applyBorder="1" applyProtection="1">
      <protection locked="0"/>
    </xf>
    <xf numFmtId="0" fontId="0" fillId="6" borderId="6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1" fontId="0" fillId="6" borderId="6" xfId="0" applyNumberFormat="1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0" fillId="0" borderId="57" xfId="0" applyBorder="1" applyProtection="1">
      <protection locked="0"/>
    </xf>
    <xf numFmtId="0" fontId="19" fillId="7" borderId="8" xfId="0" applyFont="1" applyFill="1" applyBorder="1" applyProtection="1">
      <protection locked="0"/>
    </xf>
    <xf numFmtId="0" fontId="19" fillId="7" borderId="9" xfId="0" applyFont="1" applyFill="1" applyBorder="1" applyProtection="1">
      <protection locked="0"/>
    </xf>
    <xf numFmtId="0" fontId="19" fillId="7" borderId="10" xfId="0" applyFont="1" applyFill="1" applyBorder="1" applyProtection="1">
      <protection locked="0"/>
    </xf>
    <xf numFmtId="0" fontId="0" fillId="6" borderId="8" xfId="0" applyFont="1" applyFill="1" applyBorder="1" applyProtection="1">
      <protection locked="0"/>
    </xf>
    <xf numFmtId="0" fontId="0" fillId="6" borderId="9" xfId="0" applyFont="1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9" xfId="0" applyNumberFormat="1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0" fillId="0" borderId="62" xfId="0" applyBorder="1"/>
    <xf numFmtId="0" fontId="16" fillId="0" borderId="63" xfId="0" applyFont="1" applyBorder="1" applyAlignment="1" applyProtection="1">
      <alignment horizontal="center" shrinkToFit="1"/>
      <protection locked="0"/>
    </xf>
    <xf numFmtId="0" fontId="3" fillId="0" borderId="0" xfId="0" applyFont="1" applyFill="1" applyProtection="1">
      <protection locked="0" hidden="1"/>
    </xf>
    <xf numFmtId="49" fontId="2" fillId="0" borderId="0" xfId="1" applyNumberFormat="1" applyFill="1" applyBorder="1" applyAlignment="1" applyProtection="1">
      <alignment horizontal="center" vertical="center" shrinkToFit="1"/>
      <protection locked="0" hidden="1"/>
    </xf>
    <xf numFmtId="49" fontId="3" fillId="0" borderId="0" xfId="0" applyNumberFormat="1" applyFont="1" applyFill="1" applyBorder="1" applyAlignment="1" applyProtection="1">
      <alignment horizontal="left" shrinkToFit="1"/>
      <protection locked="0" hidden="1"/>
    </xf>
    <xf numFmtId="9" fontId="24" fillId="8" borderId="36" xfId="0" applyNumberFormat="1" applyFont="1" applyFill="1" applyBorder="1" applyAlignment="1" applyProtection="1">
      <alignment horizontal="left" shrinkToFit="1"/>
      <protection locked="0" hidden="1"/>
    </xf>
    <xf numFmtId="9" fontId="24" fillId="8" borderId="37" xfId="0" applyNumberFormat="1" applyFont="1" applyFill="1" applyBorder="1" applyAlignment="1" applyProtection="1">
      <alignment horizontal="left" shrinkToFit="1"/>
      <protection locked="0" hidden="1"/>
    </xf>
    <xf numFmtId="49" fontId="3" fillId="0" borderId="0" xfId="0" applyNumberFormat="1" applyFont="1" applyFill="1" applyBorder="1" applyAlignment="1" applyProtection="1">
      <alignment horizontal="center" shrinkToFit="1"/>
      <protection locked="0"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0" xfId="0" applyNumberFormat="1" applyFont="1" applyFill="1" applyBorder="1" applyAlignment="1" applyProtection="1">
      <alignment horizontal="left" shrinkToFit="1"/>
      <protection locked="0" hidden="1"/>
    </xf>
    <xf numFmtId="49" fontId="1" fillId="0" borderId="0" xfId="0" applyNumberFormat="1" applyFont="1" applyFill="1" applyBorder="1" applyAlignment="1" applyProtection="1">
      <alignment horizontal="center" shrinkToFit="1"/>
      <protection locked="0"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24" fillId="8" borderId="20" xfId="0" applyFont="1" applyFill="1" applyBorder="1" applyProtection="1">
      <protection locked="0" hidden="1"/>
    </xf>
    <xf numFmtId="0" fontId="24" fillId="8" borderId="22" xfId="0" applyFont="1" applyFill="1" applyBorder="1" applyProtection="1">
      <protection locked="0" hidden="1"/>
    </xf>
    <xf numFmtId="0" fontId="3" fillId="0" borderId="19" xfId="0" applyFont="1" applyFill="1" applyBorder="1" applyProtection="1">
      <protection locked="0" hidden="1"/>
    </xf>
    <xf numFmtId="0" fontId="3" fillId="0" borderId="0" xfId="0" applyFont="1" applyFill="1" applyBorder="1" applyProtection="1">
      <protection locked="0" hidden="1"/>
    </xf>
    <xf numFmtId="0" fontId="22" fillId="8" borderId="19" xfId="0" applyFont="1" applyFill="1" applyBorder="1" applyProtection="1">
      <protection locked="0" hidden="1"/>
    </xf>
    <xf numFmtId="0" fontId="3" fillId="8" borderId="0" xfId="0" applyFont="1" applyFill="1" applyBorder="1" applyProtection="1">
      <protection locked="0" hidden="1"/>
    </xf>
    <xf numFmtId="0" fontId="3" fillId="0" borderId="20" xfId="0" applyFont="1" applyFill="1" applyBorder="1" applyProtection="1">
      <protection locked="0" hidden="1"/>
    </xf>
    <xf numFmtId="0" fontId="3" fillId="0" borderId="22" xfId="0" applyFont="1" applyFill="1" applyBorder="1" applyProtection="1">
      <protection locked="0" hidden="1"/>
    </xf>
    <xf numFmtId="0" fontId="3" fillId="0" borderId="21" xfId="0" applyFont="1" applyFill="1" applyBorder="1" applyProtection="1">
      <protection locked="0" hidden="1"/>
    </xf>
    <xf numFmtId="0" fontId="3" fillId="0" borderId="23" xfId="0" applyFont="1" applyFill="1" applyBorder="1" applyProtection="1">
      <protection locked="0" hidden="1"/>
    </xf>
    <xf numFmtId="0" fontId="3" fillId="9" borderId="66" xfId="0" applyFont="1" applyFill="1" applyBorder="1" applyAlignment="1" applyProtection="1">
      <alignment shrinkToFit="1"/>
      <protection hidden="1"/>
    </xf>
    <xf numFmtId="0" fontId="24" fillId="8" borderId="72" xfId="0" applyFont="1" applyFill="1" applyBorder="1" applyProtection="1">
      <protection hidden="1"/>
    </xf>
    <xf numFmtId="0" fontId="24" fillId="8" borderId="73" xfId="0" applyFont="1" applyFill="1" applyBorder="1" applyProtection="1">
      <protection hidden="1"/>
    </xf>
    <xf numFmtId="0" fontId="3" fillId="9" borderId="66" xfId="0" applyFont="1" applyFill="1" applyBorder="1" applyAlignment="1" applyProtection="1">
      <alignment horizontal="center" shrinkToFit="1"/>
      <protection hidden="1"/>
    </xf>
    <xf numFmtId="0" fontId="24" fillId="8" borderId="79" xfId="0" applyFont="1" applyFill="1" applyBorder="1" applyAlignment="1" applyProtection="1">
      <alignment horizontal="center" shrinkToFit="1"/>
      <protection hidden="1"/>
    </xf>
    <xf numFmtId="0" fontId="24" fillId="8" borderId="80" xfId="0" applyFont="1" applyFill="1" applyBorder="1" applyAlignment="1" applyProtection="1">
      <alignment horizontal="center" shrinkToFit="1"/>
      <protection hidden="1"/>
    </xf>
    <xf numFmtId="0" fontId="24" fillId="8" borderId="81" xfId="0" applyFont="1" applyFill="1" applyBorder="1" applyProtection="1">
      <protection hidden="1"/>
    </xf>
    <xf numFmtId="0" fontId="24" fillId="8" borderId="82" xfId="0" applyFont="1" applyFill="1" applyBorder="1" applyProtection="1">
      <protection hidden="1"/>
    </xf>
    <xf numFmtId="9" fontId="26" fillId="8" borderId="79" xfId="0" applyNumberFormat="1" applyFont="1" applyFill="1" applyBorder="1" applyAlignment="1" applyProtection="1">
      <alignment horizontal="center" shrinkToFit="1"/>
      <protection hidden="1"/>
    </xf>
    <xf numFmtId="9" fontId="26" fillId="8" borderId="80" xfId="0" applyNumberFormat="1" applyFont="1" applyFill="1" applyBorder="1" applyAlignment="1" applyProtection="1">
      <alignment horizontal="center" shrinkToFit="1"/>
      <protection hidden="1"/>
    </xf>
    <xf numFmtId="0" fontId="3" fillId="9" borderId="65" xfId="0" applyNumberFormat="1" applyFont="1" applyFill="1" applyBorder="1" applyProtection="1">
      <protection hidden="1"/>
    </xf>
    <xf numFmtId="0" fontId="3" fillId="9" borderId="81" xfId="0" applyFont="1" applyFill="1" applyBorder="1" applyProtection="1">
      <protection hidden="1"/>
    </xf>
    <xf numFmtId="0" fontId="3" fillId="9" borderId="82" xfId="0" applyFont="1" applyFill="1" applyBorder="1" applyProtection="1">
      <protection hidden="1"/>
    </xf>
    <xf numFmtId="0" fontId="3" fillId="9" borderId="84" xfId="0" applyNumberFormat="1" applyFont="1" applyFill="1" applyBorder="1" applyAlignment="1" applyProtection="1">
      <alignment horizontal="center" shrinkToFit="1"/>
      <protection hidden="1"/>
    </xf>
    <xf numFmtId="0" fontId="24" fillId="8" borderId="85" xfId="0" applyNumberFormat="1" applyFont="1" applyFill="1" applyBorder="1" applyAlignment="1" applyProtection="1">
      <alignment horizontal="center" shrinkToFit="1"/>
      <protection hidden="1"/>
    </xf>
    <xf numFmtId="0" fontId="24" fillId="8" borderId="86" xfId="0" applyNumberFormat="1" applyFont="1" applyFill="1" applyBorder="1" applyAlignment="1" applyProtection="1">
      <alignment horizontal="center" shrinkToFit="1"/>
      <protection hidden="1"/>
    </xf>
    <xf numFmtId="1" fontId="3" fillId="9" borderId="87" xfId="0" applyNumberFormat="1" applyFont="1" applyFill="1" applyBorder="1" applyAlignment="1" applyProtection="1">
      <alignment horizontal="center" shrinkToFit="1"/>
      <protection hidden="1"/>
    </xf>
    <xf numFmtId="0" fontId="3" fillId="9" borderId="85" xfId="0" applyNumberFormat="1" applyFont="1" applyFill="1" applyBorder="1" applyAlignment="1" applyProtection="1">
      <alignment horizontal="center" shrinkToFit="1"/>
      <protection hidden="1"/>
    </xf>
    <xf numFmtId="1" fontId="3" fillId="9" borderId="85" xfId="0" applyNumberFormat="1" applyFont="1" applyFill="1" applyBorder="1" applyAlignment="1" applyProtection="1">
      <alignment horizontal="center" shrinkToFit="1"/>
      <protection hidden="1"/>
    </xf>
    <xf numFmtId="0" fontId="3" fillId="9" borderId="88" xfId="0" applyFont="1" applyFill="1" applyBorder="1" applyProtection="1">
      <protection hidden="1"/>
    </xf>
    <xf numFmtId="0" fontId="3" fillId="9" borderId="66" xfId="0" applyFont="1" applyFill="1" applyBorder="1" applyProtection="1">
      <protection hidden="1"/>
    </xf>
    <xf numFmtId="0" fontId="3" fillId="8" borderId="65" xfId="0" applyFont="1" applyFill="1" applyBorder="1" applyProtection="1">
      <protection hidden="1"/>
    </xf>
    <xf numFmtId="0" fontId="22" fillId="8" borderId="88" xfId="0" applyFont="1" applyFill="1" applyBorder="1" applyProtection="1">
      <protection hidden="1"/>
    </xf>
    <xf numFmtId="0" fontId="3" fillId="8" borderId="66" xfId="0" applyFont="1" applyFill="1" applyBorder="1" applyProtection="1">
      <protection hidden="1"/>
    </xf>
    <xf numFmtId="49" fontId="1" fillId="2" borderId="92" xfId="0" applyNumberFormat="1" applyFont="1" applyFill="1" applyBorder="1" applyAlignment="1" applyProtection="1">
      <alignment horizontal="center" shrinkToFit="1"/>
      <protection hidden="1"/>
    </xf>
    <xf numFmtId="0" fontId="24" fillId="8" borderId="93" xfId="0" applyNumberFormat="1" applyFont="1" applyFill="1" applyBorder="1" applyAlignment="1" applyProtection="1">
      <alignment horizontal="center" shrinkToFit="1"/>
      <protection hidden="1"/>
    </xf>
    <xf numFmtId="0" fontId="24" fillId="8" borderId="94" xfId="0" applyNumberFormat="1" applyFont="1" applyFill="1" applyBorder="1" applyAlignment="1" applyProtection="1">
      <alignment horizontal="center" shrinkToFit="1"/>
      <protection hidden="1"/>
    </xf>
    <xf numFmtId="1" fontId="3" fillId="2" borderId="92" xfId="0" applyNumberFormat="1" applyFont="1" applyFill="1" applyBorder="1" applyAlignment="1" applyProtection="1">
      <alignment horizontal="right" shrinkToFit="1"/>
      <protection hidden="1"/>
    </xf>
    <xf numFmtId="1" fontId="3" fillId="2" borderId="95" xfId="0" applyNumberFormat="1" applyFont="1" applyFill="1" applyBorder="1" applyAlignment="1" applyProtection="1">
      <alignment horizontal="center" shrinkToFit="1"/>
      <protection hidden="1"/>
    </xf>
    <xf numFmtId="1" fontId="3" fillId="2" borderId="93" xfId="0" applyNumberFormat="1" applyFont="1" applyFill="1" applyBorder="1" applyAlignment="1" applyProtection="1">
      <alignment horizontal="left" shrinkToFit="1"/>
      <protection hidden="1"/>
    </xf>
    <xf numFmtId="49" fontId="3" fillId="2" borderId="93" xfId="0" applyNumberFormat="1" applyFont="1" applyFill="1" applyBorder="1" applyAlignment="1" applyProtection="1">
      <alignment horizontal="center" shrinkToFit="1"/>
      <protection hidden="1"/>
    </xf>
    <xf numFmtId="9" fontId="25" fillId="8" borderId="93" xfId="0" applyNumberFormat="1" applyFont="1" applyFill="1" applyBorder="1" applyAlignment="1" applyProtection="1">
      <alignment horizontal="center" shrinkToFit="1"/>
      <protection hidden="1"/>
    </xf>
    <xf numFmtId="0" fontId="3" fillId="9" borderId="92" xfId="0" applyNumberFormat="1" applyFont="1" applyFill="1" applyBorder="1" applyAlignment="1" applyProtection="1">
      <alignment horizontal="center" shrinkToFit="1"/>
      <protection hidden="1"/>
    </xf>
    <xf numFmtId="1" fontId="3" fillId="9" borderId="95" xfId="0" applyNumberFormat="1" applyFont="1" applyFill="1" applyBorder="1" applyAlignment="1" applyProtection="1">
      <alignment horizontal="center" shrinkToFit="1"/>
      <protection hidden="1"/>
    </xf>
    <xf numFmtId="0" fontId="3" fillId="9" borderId="93" xfId="0" applyNumberFormat="1" applyFont="1" applyFill="1" applyBorder="1" applyAlignment="1" applyProtection="1">
      <alignment horizontal="center" shrinkToFit="1"/>
      <protection hidden="1"/>
    </xf>
    <xf numFmtId="1" fontId="3" fillId="9" borderId="93" xfId="0" applyNumberFormat="1" applyFont="1" applyFill="1" applyBorder="1" applyAlignment="1" applyProtection="1">
      <alignment horizontal="center" shrinkToFit="1"/>
      <protection hidden="1"/>
    </xf>
    <xf numFmtId="49" fontId="1" fillId="2" borderId="93" xfId="0" applyNumberFormat="1" applyFont="1" applyFill="1" applyBorder="1" applyAlignment="1" applyProtection="1">
      <alignment horizontal="center" shrinkToFit="1"/>
      <protection hidden="1"/>
    </xf>
    <xf numFmtId="0" fontId="3" fillId="9" borderId="64" xfId="0" applyFont="1" applyFill="1" applyBorder="1" applyProtection="1">
      <protection hidden="1"/>
    </xf>
    <xf numFmtId="0" fontId="3" fillId="9" borderId="97" xfId="0" applyFont="1" applyFill="1" applyBorder="1" applyProtection="1">
      <protection hidden="1"/>
    </xf>
    <xf numFmtId="0" fontId="3" fillId="9" borderId="100" xfId="0" applyNumberFormat="1" applyFont="1" applyFill="1" applyBorder="1" applyAlignment="1" applyProtection="1">
      <alignment horizontal="center" shrinkToFit="1"/>
      <protection hidden="1"/>
    </xf>
    <xf numFmtId="0" fontId="24" fillId="8" borderId="101" xfId="0" applyNumberFormat="1" applyFont="1" applyFill="1" applyBorder="1" applyAlignment="1" applyProtection="1">
      <alignment horizontal="center" shrinkToFit="1"/>
      <protection hidden="1"/>
    </xf>
    <xf numFmtId="0" fontId="24" fillId="8" borderId="102" xfId="0" applyNumberFormat="1" applyFont="1" applyFill="1" applyBorder="1" applyAlignment="1" applyProtection="1">
      <alignment horizontal="center" shrinkToFit="1"/>
      <protection hidden="1"/>
    </xf>
    <xf numFmtId="1" fontId="3" fillId="9" borderId="103" xfId="0" applyNumberFormat="1" applyFont="1" applyFill="1" applyBorder="1" applyAlignment="1" applyProtection="1">
      <alignment horizontal="center" shrinkToFit="1"/>
      <protection hidden="1"/>
    </xf>
    <xf numFmtId="0" fontId="3" fillId="9" borderId="104" xfId="0" applyNumberFormat="1" applyFont="1" applyFill="1" applyBorder="1" applyAlignment="1" applyProtection="1">
      <alignment horizontal="center" shrinkToFit="1"/>
      <protection hidden="1"/>
    </xf>
    <xf numFmtId="1" fontId="3" fillId="9" borderId="101" xfId="0" applyNumberFormat="1" applyFont="1" applyFill="1" applyBorder="1" applyAlignment="1" applyProtection="1">
      <alignment horizontal="center" shrinkToFit="1"/>
      <protection hidden="1"/>
    </xf>
    <xf numFmtId="0" fontId="3" fillId="9" borderId="105" xfId="0" applyNumberFormat="1" applyFont="1" applyFill="1" applyBorder="1" applyAlignment="1" applyProtection="1">
      <alignment horizontal="center" shrinkToFit="1"/>
      <protection hidden="1"/>
    </xf>
    <xf numFmtId="0" fontId="24" fillId="8" borderId="104" xfId="0" applyNumberFormat="1" applyFont="1" applyFill="1" applyBorder="1" applyAlignment="1" applyProtection="1">
      <alignment horizontal="center" shrinkToFit="1"/>
      <protection hidden="1"/>
    </xf>
    <xf numFmtId="1" fontId="3" fillId="9" borderId="104" xfId="0" applyNumberFormat="1" applyFont="1" applyFill="1" applyBorder="1" applyAlignment="1" applyProtection="1">
      <alignment horizontal="center" shrinkToFit="1"/>
      <protection hidden="1"/>
    </xf>
    <xf numFmtId="0" fontId="3" fillId="9" borderId="107" xfId="0" applyNumberFormat="1" applyFont="1" applyFill="1" applyBorder="1" applyProtection="1">
      <protection hidden="1"/>
    </xf>
    <xf numFmtId="0" fontId="3" fillId="9" borderId="108" xfId="0" applyNumberFormat="1" applyFont="1" applyFill="1" applyBorder="1" applyAlignment="1" applyProtection="1">
      <alignment horizontal="center" shrinkToFit="1"/>
      <protection hidden="1"/>
    </xf>
    <xf numFmtId="0" fontId="24" fillId="8" borderId="109" xfId="0" applyNumberFormat="1" applyFont="1" applyFill="1" applyBorder="1" applyAlignment="1" applyProtection="1">
      <alignment horizontal="center" shrinkToFit="1"/>
      <protection hidden="1"/>
    </xf>
    <xf numFmtId="1" fontId="3" fillId="9" borderId="109" xfId="0" applyNumberFormat="1" applyFont="1" applyFill="1" applyBorder="1" applyAlignment="1" applyProtection="1">
      <alignment horizontal="center" shrinkToFit="1"/>
      <protection hidden="1"/>
    </xf>
    <xf numFmtId="0" fontId="24" fillId="8" borderId="111" xfId="0" applyNumberFormat="1" applyFont="1" applyFill="1" applyBorder="1" applyAlignment="1" applyProtection="1">
      <alignment horizontal="center" shrinkToFit="1"/>
      <protection hidden="1"/>
    </xf>
    <xf numFmtId="0" fontId="24" fillId="8" borderId="113" xfId="0" applyNumberFormat="1" applyFont="1" applyFill="1" applyBorder="1" applyAlignment="1" applyProtection="1">
      <alignment horizontal="center" shrinkToFit="1"/>
      <protection hidden="1"/>
    </xf>
    <xf numFmtId="1" fontId="3" fillId="9" borderId="114" xfId="0" applyNumberFormat="1" applyFont="1" applyFill="1" applyBorder="1" applyAlignment="1" applyProtection="1">
      <alignment horizontal="center" shrinkToFit="1"/>
      <protection hidden="1"/>
    </xf>
    <xf numFmtId="0" fontId="0" fillId="0" borderId="3" xfId="0" applyBorder="1" applyProtection="1">
      <protection locked="0"/>
    </xf>
    <xf numFmtId="0" fontId="14" fillId="0" borderId="34" xfId="1" applyFont="1" applyFill="1" applyBorder="1" applyAlignment="1" applyProtection="1">
      <alignment shrinkToFit="1"/>
      <protection hidden="1"/>
    </xf>
    <xf numFmtId="0" fontId="23" fillId="0" borderId="1" xfId="0" applyFont="1" applyFill="1" applyBorder="1" applyAlignment="1" applyProtection="1">
      <alignment horizontal="center"/>
      <protection hidden="1"/>
    </xf>
    <xf numFmtId="0" fontId="1" fillId="0" borderId="115" xfId="1" applyFont="1" applyFill="1" applyBorder="1" applyAlignment="1" applyProtection="1">
      <alignment horizontal="center" shrinkToFit="1"/>
      <protection hidden="1"/>
    </xf>
    <xf numFmtId="0" fontId="10" fillId="0" borderId="34" xfId="1" applyFont="1" applyFill="1" applyBorder="1" applyAlignment="1" applyProtection="1">
      <alignment horizontal="center" shrinkToFit="1"/>
      <protection hidden="1"/>
    </xf>
    <xf numFmtId="0" fontId="3" fillId="0" borderId="66" xfId="0" applyFont="1" applyFill="1" applyBorder="1" applyAlignment="1" applyProtection="1">
      <alignment shrinkToFit="1"/>
      <protection hidden="1"/>
    </xf>
    <xf numFmtId="0" fontId="3" fillId="0" borderId="66" xfId="0" applyFont="1" applyFill="1" applyBorder="1" applyAlignment="1" applyProtection="1">
      <alignment horizontal="center" shrinkToFit="1"/>
      <protection hidden="1"/>
    </xf>
    <xf numFmtId="0" fontId="3" fillId="0" borderId="65" xfId="0" applyNumberFormat="1" applyFont="1" applyFill="1" applyBorder="1" applyProtection="1">
      <protection hidden="1"/>
    </xf>
    <xf numFmtId="0" fontId="3" fillId="0" borderId="81" xfId="0" applyFont="1" applyFill="1" applyBorder="1" applyProtection="1">
      <protection hidden="1"/>
    </xf>
    <xf numFmtId="0" fontId="3" fillId="0" borderId="82" xfId="0" applyFont="1" applyFill="1" applyBorder="1" applyProtection="1">
      <protection hidden="1"/>
    </xf>
    <xf numFmtId="0" fontId="3" fillId="0" borderId="84" xfId="0" applyNumberFormat="1" applyFont="1" applyFill="1" applyBorder="1" applyAlignment="1" applyProtection="1">
      <alignment horizontal="center" shrinkToFit="1"/>
      <protection hidden="1"/>
    </xf>
    <xf numFmtId="1" fontId="3" fillId="0" borderId="87" xfId="0" applyNumberFormat="1" applyFont="1" applyFill="1" applyBorder="1" applyAlignment="1" applyProtection="1">
      <alignment horizontal="center" shrinkToFit="1"/>
      <protection hidden="1"/>
    </xf>
    <xf numFmtId="0" fontId="3" fillId="0" borderId="85" xfId="0" applyNumberFormat="1" applyFont="1" applyFill="1" applyBorder="1" applyAlignment="1" applyProtection="1">
      <alignment horizontal="center" shrinkToFit="1"/>
      <protection hidden="1"/>
    </xf>
    <xf numFmtId="1" fontId="3" fillId="0" borderId="85" xfId="0" applyNumberFormat="1" applyFont="1" applyFill="1" applyBorder="1" applyAlignment="1" applyProtection="1">
      <alignment horizontal="center" shrinkToFit="1"/>
      <protection hidden="1"/>
    </xf>
    <xf numFmtId="0" fontId="3" fillId="0" borderId="88" xfId="0" applyFont="1" applyFill="1" applyBorder="1" applyProtection="1">
      <protection hidden="1"/>
    </xf>
    <xf numFmtId="0" fontId="3" fillId="0" borderId="66" xfId="0" applyFont="1" applyFill="1" applyBorder="1" applyProtection="1">
      <protection hidden="1"/>
    </xf>
    <xf numFmtId="0" fontId="3" fillId="0" borderId="92" xfId="0" applyNumberFormat="1" applyFont="1" applyFill="1" applyBorder="1" applyAlignment="1" applyProtection="1">
      <alignment horizontal="center" shrinkToFit="1"/>
      <protection hidden="1"/>
    </xf>
    <xf numFmtId="1" fontId="3" fillId="0" borderId="95" xfId="0" applyNumberFormat="1" applyFont="1" applyFill="1" applyBorder="1" applyAlignment="1" applyProtection="1">
      <alignment horizontal="center" shrinkToFit="1"/>
      <protection hidden="1"/>
    </xf>
    <xf numFmtId="0" fontId="3" fillId="0" borderId="93" xfId="0" applyNumberFormat="1" applyFont="1" applyFill="1" applyBorder="1" applyAlignment="1" applyProtection="1">
      <alignment horizontal="center" shrinkToFit="1"/>
      <protection hidden="1"/>
    </xf>
    <xf numFmtId="1" fontId="3" fillId="0" borderId="93" xfId="0" applyNumberFormat="1" applyFont="1" applyFill="1" applyBorder="1" applyAlignment="1" applyProtection="1">
      <alignment horizontal="center" shrinkToFit="1"/>
      <protection hidden="1"/>
    </xf>
    <xf numFmtId="0" fontId="3" fillId="0" borderId="64" xfId="0" applyFont="1" applyFill="1" applyBorder="1" applyProtection="1">
      <protection hidden="1"/>
    </xf>
    <xf numFmtId="0" fontId="3" fillId="0" borderId="97" xfId="0" applyFont="1" applyFill="1" applyBorder="1" applyProtection="1">
      <protection hidden="1"/>
    </xf>
    <xf numFmtId="0" fontId="3" fillId="0" borderId="100" xfId="0" applyNumberFormat="1" applyFont="1" applyFill="1" applyBorder="1" applyAlignment="1" applyProtection="1">
      <alignment horizontal="center" shrinkToFit="1"/>
      <protection hidden="1"/>
    </xf>
    <xf numFmtId="1" fontId="3" fillId="0" borderId="103" xfId="0" applyNumberFormat="1" applyFont="1" applyFill="1" applyBorder="1" applyAlignment="1" applyProtection="1">
      <alignment horizontal="center" shrinkToFit="1"/>
      <protection hidden="1"/>
    </xf>
    <xf numFmtId="0" fontId="3" fillId="0" borderId="104" xfId="0" applyNumberFormat="1" applyFont="1" applyFill="1" applyBorder="1" applyAlignment="1" applyProtection="1">
      <alignment horizontal="center" shrinkToFit="1"/>
      <protection hidden="1"/>
    </xf>
    <xf numFmtId="1" fontId="3" fillId="0" borderId="101" xfId="0" applyNumberFormat="1" applyFont="1" applyFill="1" applyBorder="1" applyAlignment="1" applyProtection="1">
      <alignment horizontal="center" shrinkToFit="1"/>
      <protection hidden="1"/>
    </xf>
    <xf numFmtId="0" fontId="3" fillId="0" borderId="107" xfId="0" applyNumberFormat="1" applyFont="1" applyFill="1" applyBorder="1" applyProtection="1">
      <protection hidden="1"/>
    </xf>
    <xf numFmtId="0" fontId="3" fillId="0" borderId="105" xfId="0" applyNumberFormat="1" applyFont="1" applyFill="1" applyBorder="1" applyAlignment="1" applyProtection="1">
      <alignment horizontal="center" shrinkToFit="1"/>
      <protection hidden="1"/>
    </xf>
    <xf numFmtId="1" fontId="3" fillId="0" borderId="114" xfId="0" applyNumberFormat="1" applyFont="1" applyFill="1" applyBorder="1" applyAlignment="1" applyProtection="1">
      <alignment horizontal="center" shrinkToFit="1"/>
      <protection hidden="1"/>
    </xf>
    <xf numFmtId="1" fontId="3" fillId="0" borderId="104" xfId="0" applyNumberFormat="1" applyFont="1" applyFill="1" applyBorder="1" applyAlignment="1" applyProtection="1">
      <alignment horizontal="center" shrinkToFit="1"/>
      <protection hidden="1"/>
    </xf>
    <xf numFmtId="16" fontId="0" fillId="3" borderId="38" xfId="0" applyNumberFormat="1" applyFill="1" applyBorder="1" applyAlignment="1" applyProtection="1">
      <alignment shrinkToFit="1"/>
      <protection locked="0"/>
    </xf>
    <xf numFmtId="0" fontId="0" fillId="0" borderId="39" xfId="0" applyBorder="1" applyAlignment="1" applyProtection="1">
      <alignment horizontal="center" shrinkToFit="1"/>
      <protection locked="0"/>
    </xf>
    <xf numFmtId="165" fontId="21" fillId="4" borderId="39" xfId="2" applyNumberFormat="1" applyFont="1" applyFill="1" applyBorder="1" applyAlignment="1" applyProtection="1">
      <alignment horizontal="center" shrinkToFit="1"/>
      <protection locked="0"/>
    </xf>
    <xf numFmtId="0" fontId="13" fillId="0" borderId="40" xfId="2" applyNumberFormat="1" applyFont="1" applyFill="1" applyBorder="1" applyAlignment="1" applyProtection="1">
      <alignment horizontal="center" shrinkToFit="1"/>
      <protection locked="0"/>
    </xf>
    <xf numFmtId="16" fontId="0" fillId="3" borderId="41" xfId="0" applyNumberFormat="1" applyFill="1" applyBorder="1" applyAlignment="1" applyProtection="1">
      <alignment shrinkToFit="1"/>
      <protection locked="0"/>
    </xf>
    <xf numFmtId="0" fontId="0" fillId="0" borderId="42" xfId="0" applyBorder="1" applyAlignment="1" applyProtection="1">
      <alignment horizontal="center" shrinkToFit="1"/>
      <protection locked="0"/>
    </xf>
    <xf numFmtId="165" fontId="21" fillId="4" borderId="42" xfId="2" applyNumberFormat="1" applyFont="1" applyFill="1" applyBorder="1" applyAlignment="1" applyProtection="1">
      <alignment horizontal="center" shrinkToFit="1"/>
      <protection locked="0"/>
    </xf>
    <xf numFmtId="0" fontId="13" fillId="0" borderId="43" xfId="2" applyNumberFormat="1" applyFont="1" applyFill="1" applyBorder="1" applyAlignment="1" applyProtection="1">
      <alignment horizontal="center" shrinkToFit="1"/>
      <protection locked="0"/>
    </xf>
    <xf numFmtId="0" fontId="0" fillId="3" borderId="41" xfId="0" applyFill="1" applyBorder="1" applyAlignment="1" applyProtection="1">
      <alignment shrinkToFit="1"/>
      <protection locked="0"/>
    </xf>
    <xf numFmtId="16" fontId="13" fillId="3" borderId="41" xfId="0" applyNumberFormat="1" applyFont="1" applyFill="1" applyBorder="1" applyAlignment="1" applyProtection="1">
      <alignment shrinkToFit="1"/>
      <protection locked="0"/>
    </xf>
    <xf numFmtId="0" fontId="13" fillId="0" borderId="42" xfId="0" applyFont="1" applyBorder="1" applyAlignment="1" applyProtection="1">
      <alignment horizontal="center" shrinkToFit="1"/>
      <protection locked="0"/>
    </xf>
    <xf numFmtId="0" fontId="13" fillId="3" borderId="41" xfId="0" applyFont="1" applyFill="1" applyBorder="1" applyAlignment="1" applyProtection="1">
      <alignment shrinkToFit="1"/>
      <protection locked="0"/>
    </xf>
    <xf numFmtId="9" fontId="13" fillId="0" borderId="43" xfId="2" applyNumberFormat="1" applyFont="1" applyFill="1" applyBorder="1" applyAlignment="1" applyProtection="1">
      <alignment horizontal="center" shrinkToFit="1"/>
      <protection locked="0"/>
    </xf>
    <xf numFmtId="16" fontId="0" fillId="3" borderId="44" xfId="0" applyNumberFormat="1" applyFill="1" applyBorder="1" applyAlignment="1" applyProtection="1">
      <alignment shrinkToFit="1"/>
      <protection locked="0"/>
    </xf>
    <xf numFmtId="0" fontId="0" fillId="0" borderId="45" xfId="0" applyBorder="1" applyAlignment="1" applyProtection="1">
      <alignment horizontal="center" shrinkToFit="1"/>
      <protection locked="0"/>
    </xf>
    <xf numFmtId="165" fontId="21" fillId="4" borderId="45" xfId="2" applyNumberFormat="1" applyFont="1" applyFill="1" applyBorder="1" applyAlignment="1" applyProtection="1">
      <alignment horizontal="center" shrinkToFit="1"/>
      <protection locked="0"/>
    </xf>
    <xf numFmtId="0" fontId="13" fillId="0" borderId="46" xfId="2" applyNumberFormat="1" applyFont="1" applyFill="1" applyBorder="1" applyAlignment="1" applyProtection="1">
      <alignment horizontal="center" shrinkToFit="1"/>
      <protection locked="0"/>
    </xf>
    <xf numFmtId="0" fontId="16" fillId="0" borderId="116" xfId="0" applyFont="1" applyBorder="1" applyAlignment="1" applyProtection="1">
      <alignment horizontal="center" shrinkToFit="1"/>
      <protection locked="0"/>
    </xf>
    <xf numFmtId="0" fontId="3" fillId="9" borderId="2" xfId="0" applyNumberFormat="1" applyFont="1" applyFill="1" applyBorder="1" applyProtection="1">
      <protection hidden="1"/>
    </xf>
    <xf numFmtId="0" fontId="29" fillId="0" borderId="0" xfId="0" applyFont="1" applyFill="1" applyProtection="1"/>
    <xf numFmtId="0" fontId="20" fillId="0" borderId="0" xfId="4"/>
    <xf numFmtId="0" fontId="35" fillId="0" borderId="0" xfId="4" applyFont="1"/>
    <xf numFmtId="1" fontId="37" fillId="0" borderId="126" xfId="4" applyNumberFormat="1" applyFont="1" applyBorder="1"/>
    <xf numFmtId="0" fontId="37" fillId="0" borderId="1" xfId="4" applyFont="1" applyBorder="1"/>
    <xf numFmtId="1" fontId="37" fillId="0" borderId="1" xfId="4" applyNumberFormat="1" applyFont="1" applyBorder="1"/>
    <xf numFmtId="0" fontId="37" fillId="0" borderId="127" xfId="4" applyFont="1" applyBorder="1"/>
    <xf numFmtId="1" fontId="37" fillId="0" borderId="128" xfId="4" applyNumberFormat="1" applyFont="1" applyBorder="1"/>
    <xf numFmtId="0" fontId="37" fillId="0" borderId="129" xfId="4" applyFont="1" applyBorder="1"/>
    <xf numFmtId="1" fontId="37" fillId="0" borderId="129" xfId="4" applyNumberFormat="1" applyFont="1" applyBorder="1"/>
    <xf numFmtId="0" fontId="37" fillId="0" borderId="130" xfId="4" applyFont="1" applyBorder="1"/>
    <xf numFmtId="0" fontId="41" fillId="0" borderId="133" xfId="3" applyFont="1" applyBorder="1" applyAlignment="1">
      <alignment vertical="center"/>
    </xf>
    <xf numFmtId="0" fontId="41" fillId="0" borderId="3" xfId="3" applyFont="1" applyBorder="1" applyAlignment="1">
      <alignment vertical="center"/>
    </xf>
    <xf numFmtId="0" fontId="30" fillId="0" borderId="0" xfId="3" applyAlignment="1">
      <alignment vertical="center"/>
    </xf>
    <xf numFmtId="0" fontId="41" fillId="0" borderId="4" xfId="3" applyFont="1" applyBorder="1" applyAlignment="1">
      <alignment vertical="center"/>
    </xf>
    <xf numFmtId="0" fontId="0" fillId="0" borderId="18" xfId="0" applyBorder="1" applyProtection="1">
      <protection locked="0"/>
    </xf>
    <xf numFmtId="0" fontId="18" fillId="0" borderId="18" xfId="0" applyFont="1" applyBorder="1" applyAlignment="1" applyProtection="1">
      <alignment horizontal="left" vertical="top" shrinkToFit="1"/>
      <protection locked="0"/>
    </xf>
    <xf numFmtId="0" fontId="18" fillId="0" borderId="18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8" fillId="0" borderId="18" xfId="0" applyNumberFormat="1" applyFont="1" applyBorder="1" applyAlignment="1" applyProtection="1">
      <alignment horizontal="left" vertical="top"/>
      <protection locked="0"/>
    </xf>
    <xf numFmtId="0" fontId="18" fillId="0" borderId="134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0" fillId="3" borderId="0" xfId="0" applyFill="1" applyBorder="1" applyAlignment="1" applyProtection="1">
      <alignment horizontal="center" vertical="top" shrinkToFit="1"/>
    </xf>
    <xf numFmtId="0" fontId="0" fillId="4" borderId="2" xfId="0" applyFont="1" applyFill="1" applyBorder="1" applyAlignment="1" applyProtection="1">
      <alignment horizontal="left" vertical="top" shrinkToFit="1"/>
    </xf>
    <xf numFmtId="0" fontId="0" fillId="4" borderId="2" xfId="0" applyFill="1" applyBorder="1" applyAlignment="1" applyProtection="1">
      <alignment horizontal="left" vertical="top" shrinkToFit="1"/>
    </xf>
    <xf numFmtId="0" fontId="0" fillId="4" borderId="19" xfId="0" applyFill="1" applyBorder="1" applyAlignment="1" applyProtection="1">
      <alignment horizontal="left" vertical="top" shrinkToFit="1"/>
    </xf>
    <xf numFmtId="0" fontId="0" fillId="4" borderId="18" xfId="0" applyFill="1" applyBorder="1" applyAlignment="1" applyProtection="1">
      <alignment horizontal="left" vertical="top" shrinkToFit="1"/>
    </xf>
    <xf numFmtId="0" fontId="0" fillId="4" borderId="133" xfId="0" applyFill="1" applyBorder="1" applyAlignment="1" applyProtection="1">
      <alignment horizontal="left" vertical="top" shrinkToFit="1"/>
    </xf>
    <xf numFmtId="0" fontId="31" fillId="0" borderId="0" xfId="3" applyFont="1" applyAlignment="1">
      <alignment horizontal="center"/>
    </xf>
    <xf numFmtId="0" fontId="32" fillId="0" borderId="0" xfId="4" applyFont="1" applyAlignment="1">
      <alignment horizontal="center"/>
    </xf>
    <xf numFmtId="0" fontId="33" fillId="0" borderId="0" xfId="4" applyFont="1" applyAlignment="1">
      <alignment horizontal="center"/>
    </xf>
    <xf numFmtId="0" fontId="34" fillId="0" borderId="23" xfId="4" applyFont="1" applyBorder="1" applyAlignment="1">
      <alignment horizontal="center" vertical="center"/>
    </xf>
    <xf numFmtId="0" fontId="34" fillId="0" borderId="0" xfId="4" applyFont="1" applyAlignment="1" applyProtection="1">
      <alignment horizontal="center" vertical="center"/>
      <protection locked="0"/>
    </xf>
    <xf numFmtId="0" fontId="35" fillId="0" borderId="117" xfId="4" applyFont="1" applyBorder="1" applyAlignment="1">
      <alignment horizontal="center"/>
    </xf>
    <xf numFmtId="0" fontId="35" fillId="0" borderId="118" xfId="4" applyFont="1" applyBorder="1" applyAlignment="1">
      <alignment horizontal="center"/>
    </xf>
    <xf numFmtId="0" fontId="35" fillId="0" borderId="119" xfId="4" applyFont="1" applyBorder="1" applyAlignment="1">
      <alignment horizontal="center"/>
    </xf>
    <xf numFmtId="0" fontId="35" fillId="0" borderId="120" xfId="4" applyFont="1" applyBorder="1" applyAlignment="1">
      <alignment horizontal="center"/>
    </xf>
    <xf numFmtId="0" fontId="35" fillId="0" borderId="121" xfId="4" applyFont="1" applyBorder="1" applyAlignment="1">
      <alignment horizontal="center"/>
    </xf>
    <xf numFmtId="0" fontId="35" fillId="0" borderId="122" xfId="4" applyFont="1" applyBorder="1" applyAlignment="1">
      <alignment horizontal="center"/>
    </xf>
    <xf numFmtId="0" fontId="36" fillId="0" borderId="123" xfId="4" applyFont="1" applyBorder="1" applyAlignment="1" applyProtection="1">
      <alignment horizontal="center"/>
      <protection locked="0"/>
    </xf>
    <xf numFmtId="0" fontId="36" fillId="0" borderId="124" xfId="4" applyFont="1" applyBorder="1" applyAlignment="1" applyProtection="1">
      <alignment horizontal="center"/>
      <protection locked="0"/>
    </xf>
    <xf numFmtId="0" fontId="36" fillId="0" borderId="125" xfId="4" applyFont="1" applyBorder="1" applyAlignment="1" applyProtection="1">
      <alignment horizontal="center"/>
      <protection locked="0"/>
    </xf>
    <xf numFmtId="1" fontId="36" fillId="0" borderId="123" xfId="4" applyNumberFormat="1" applyFont="1" applyBorder="1" applyAlignment="1">
      <alignment horizontal="center"/>
    </xf>
    <xf numFmtId="1" fontId="36" fillId="0" borderId="124" xfId="4" applyNumberFormat="1" applyFont="1" applyBorder="1" applyAlignment="1">
      <alignment horizontal="center"/>
    </xf>
    <xf numFmtId="1" fontId="36" fillId="0" borderId="125" xfId="4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1" applyAlignment="1" applyProtection="1">
      <alignment horizontal="center" wrapText="1"/>
      <protection locked="0"/>
    </xf>
    <xf numFmtId="0" fontId="0" fillId="3" borderId="19" xfId="0" applyFill="1" applyBorder="1" applyAlignment="1" applyProtection="1">
      <alignment horizontal="center" vertical="top" shrinkToFit="1"/>
    </xf>
    <xf numFmtId="0" fontId="0" fillId="3" borderId="0" xfId="0" applyFill="1" applyBorder="1" applyAlignment="1" applyProtection="1">
      <alignment horizontal="center" vertical="top" shrinkToFit="1"/>
    </xf>
    <xf numFmtId="0" fontId="2" fillId="0" borderId="0" xfId="1" applyFill="1" applyAlignment="1" applyProtection="1">
      <alignment horizontal="center" wrapText="1"/>
      <protection locked="0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9" fontId="3" fillId="9" borderId="65" xfId="0" applyNumberFormat="1" applyFont="1" applyFill="1" applyBorder="1" applyAlignment="1" applyProtection="1">
      <alignment horizontal="center" textRotation="90"/>
      <protection hidden="1"/>
    </xf>
    <xf numFmtId="9" fontId="3" fillId="9" borderId="76" xfId="0" applyNumberFormat="1" applyFont="1" applyFill="1" applyBorder="1" applyAlignment="1" applyProtection="1">
      <alignment horizontal="center" textRotation="90"/>
      <protection hidden="1"/>
    </xf>
    <xf numFmtId="0" fontId="4" fillId="9" borderId="67" xfId="0" applyFont="1" applyFill="1" applyBorder="1" applyAlignment="1" applyProtection="1">
      <alignment vertical="top" shrinkToFit="1"/>
      <protection hidden="1"/>
    </xf>
    <xf numFmtId="0" fontId="4" fillId="9" borderId="68" xfId="0" applyFont="1" applyFill="1" applyBorder="1" applyAlignment="1" applyProtection="1">
      <alignment vertical="top" shrinkToFit="1"/>
      <protection hidden="1"/>
    </xf>
    <xf numFmtId="0" fontId="4" fillId="9" borderId="77" xfId="0" applyFont="1" applyFill="1" applyBorder="1" applyAlignment="1" applyProtection="1">
      <alignment vertical="top" shrinkToFit="1"/>
      <protection hidden="1"/>
    </xf>
    <xf numFmtId="0" fontId="4" fillId="9" borderId="78" xfId="0" applyFont="1" applyFill="1" applyBorder="1" applyAlignment="1" applyProtection="1">
      <alignment vertical="top" shrinkToFit="1"/>
      <protection hidden="1"/>
    </xf>
    <xf numFmtId="49" fontId="13" fillId="9" borderId="98" xfId="1" applyNumberFormat="1" applyFont="1" applyFill="1" applyBorder="1" applyAlignment="1" applyProtection="1">
      <alignment horizontal="left" vertical="center" shrinkToFit="1"/>
      <protection hidden="1"/>
    </xf>
    <xf numFmtId="49" fontId="13" fillId="9" borderId="99" xfId="1" applyNumberFormat="1" applyFont="1" applyFill="1" applyBorder="1" applyAlignment="1" applyProtection="1">
      <alignment horizontal="left" vertical="center" shrinkToFit="1"/>
      <protection hidden="1"/>
    </xf>
    <xf numFmtId="49" fontId="13" fillId="9" borderId="90" xfId="1" applyNumberFormat="1" applyFont="1" applyFill="1" applyBorder="1" applyAlignment="1" applyProtection="1">
      <alignment horizontal="left" vertical="center" shrinkToFit="1"/>
      <protection hidden="1"/>
    </xf>
    <xf numFmtId="49" fontId="13" fillId="9" borderId="91" xfId="1" applyNumberFormat="1" applyFont="1" applyFill="1" applyBorder="1" applyAlignment="1" applyProtection="1">
      <alignment horizontal="left" vertical="center" shrinkToFit="1"/>
      <protection hidden="1"/>
    </xf>
    <xf numFmtId="49" fontId="13" fillId="9" borderId="67" xfId="1" applyNumberFormat="1" applyFont="1" applyFill="1" applyBorder="1" applyAlignment="1" applyProtection="1">
      <alignment horizontal="left" vertical="center" shrinkToFit="1"/>
      <protection hidden="1"/>
    </xf>
    <xf numFmtId="49" fontId="13" fillId="9" borderId="68" xfId="1" applyNumberFormat="1" applyFont="1" applyFill="1" applyBorder="1" applyAlignment="1" applyProtection="1">
      <alignment horizontal="left" vertical="center" shrinkToFit="1"/>
      <protection hidden="1"/>
    </xf>
    <xf numFmtId="0" fontId="13" fillId="2" borderId="90" xfId="1" applyNumberFormat="1" applyFont="1" applyFill="1" applyBorder="1" applyAlignment="1" applyProtection="1">
      <alignment horizontal="left" vertical="center" shrinkToFit="1"/>
      <protection hidden="1"/>
    </xf>
    <xf numFmtId="0" fontId="13" fillId="2" borderId="91" xfId="1" applyNumberFormat="1" applyFont="1" applyFill="1" applyBorder="1" applyAlignment="1" applyProtection="1">
      <alignment horizontal="left" vertical="center" shrinkToFit="1"/>
      <protection hidden="1"/>
    </xf>
    <xf numFmtId="0" fontId="13" fillId="2" borderId="26" xfId="1" applyNumberFormat="1" applyFont="1" applyFill="1" applyBorder="1" applyAlignment="1" applyProtection="1">
      <alignment horizontal="left" vertical="center" shrinkToFit="1"/>
      <protection hidden="1"/>
    </xf>
    <xf numFmtId="0" fontId="13" fillId="2" borderId="27" xfId="1" applyNumberFormat="1" applyFont="1" applyFill="1" applyBorder="1" applyAlignment="1" applyProtection="1">
      <alignment horizontal="left" vertical="center" shrinkToFit="1"/>
      <protection hidden="1"/>
    </xf>
    <xf numFmtId="49" fontId="13" fillId="0" borderId="26" xfId="1" applyNumberFormat="1" applyFont="1" applyFill="1" applyBorder="1" applyAlignment="1" applyProtection="1">
      <alignment horizontal="left" vertical="center" shrinkToFit="1"/>
      <protection locked="0" hidden="1"/>
    </xf>
    <xf numFmtId="49" fontId="13" fillId="0" borderId="27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2" borderId="42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48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2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 hidden="1"/>
    </xf>
    <xf numFmtId="49" fontId="13" fillId="0" borderId="28" xfId="1" applyNumberFormat="1" applyFont="1" applyFill="1" applyBorder="1" applyAlignment="1" applyProtection="1">
      <alignment horizontal="left" vertical="center" shrinkToFit="1"/>
      <protection locked="0" hidden="1"/>
    </xf>
    <xf numFmtId="49" fontId="13" fillId="0" borderId="29" xfId="1" applyNumberFormat="1" applyFont="1" applyFill="1" applyBorder="1" applyAlignment="1" applyProtection="1">
      <alignment horizontal="left" vertical="center" shrinkToFit="1"/>
      <protection locked="0" hidden="1"/>
    </xf>
    <xf numFmtId="0" fontId="15" fillId="0" borderId="0" xfId="0" applyFont="1" applyFill="1" applyBorder="1" applyAlignment="1" applyProtection="1">
      <alignment horizontal="center" vertical="center"/>
      <protection hidden="1"/>
    </xf>
    <xf numFmtId="49" fontId="13" fillId="0" borderId="24" xfId="1" applyNumberFormat="1" applyFont="1" applyFill="1" applyBorder="1" applyAlignment="1" applyProtection="1">
      <alignment horizontal="left" vertical="center" shrinkToFit="1"/>
      <protection locked="0" hidden="1"/>
    </xf>
    <xf numFmtId="49" fontId="13" fillId="0" borderId="25" xfId="1" applyNumberFormat="1" applyFont="1" applyFill="1" applyBorder="1" applyAlignment="1" applyProtection="1">
      <alignment horizontal="left" vertical="center" shrinkToFit="1"/>
      <protection locked="0" hidden="1"/>
    </xf>
    <xf numFmtId="164" fontId="1" fillId="9" borderId="69" xfId="0" applyNumberFormat="1" applyFont="1" applyFill="1" applyBorder="1" applyAlignment="1" applyProtection="1">
      <alignment horizontal="center" vertical="center"/>
      <protection hidden="1"/>
    </xf>
    <xf numFmtId="164" fontId="1" fillId="9" borderId="70" xfId="0" applyNumberFormat="1" applyFont="1" applyFill="1" applyBorder="1" applyAlignment="1" applyProtection="1">
      <alignment horizontal="center" vertical="center"/>
      <protection hidden="1"/>
    </xf>
    <xf numFmtId="164" fontId="1" fillId="9" borderId="71" xfId="0" applyNumberFormat="1" applyFont="1" applyFill="1" applyBorder="1" applyAlignment="1" applyProtection="1">
      <alignment horizontal="center" vertical="center"/>
      <protection hidden="1"/>
    </xf>
    <xf numFmtId="164" fontId="1" fillId="9" borderId="72" xfId="0" applyNumberFormat="1" applyFont="1" applyFill="1" applyBorder="1" applyAlignment="1" applyProtection="1">
      <alignment horizontal="center" vertical="center"/>
      <protection hidden="1"/>
    </xf>
    <xf numFmtId="164" fontId="1" fillId="9" borderId="73" xfId="0" applyNumberFormat="1" applyFont="1" applyFill="1" applyBorder="1" applyAlignment="1" applyProtection="1">
      <alignment horizontal="center" vertical="center"/>
      <protection hidden="1"/>
    </xf>
    <xf numFmtId="164" fontId="1" fillId="9" borderId="74" xfId="0" applyNumberFormat="1" applyFont="1" applyFill="1" applyBorder="1" applyAlignment="1" applyProtection="1">
      <alignment horizontal="center" vertical="center"/>
      <protection hidden="1"/>
    </xf>
    <xf numFmtId="164" fontId="1" fillId="9" borderId="75" xfId="0" applyNumberFormat="1" applyFont="1" applyFill="1" applyBorder="1" applyAlignment="1" applyProtection="1">
      <alignment horizontal="center" vertical="center"/>
      <protection hidden="1"/>
    </xf>
    <xf numFmtId="0" fontId="1" fillId="9" borderId="66" xfId="0" applyFont="1" applyFill="1" applyBorder="1" applyAlignment="1" applyProtection="1">
      <alignment horizontal="center" shrinkToFit="1"/>
      <protection hidden="1"/>
    </xf>
    <xf numFmtId="0" fontId="4" fillId="0" borderId="24" xfId="0" applyFont="1" applyFill="1" applyBorder="1" applyAlignment="1" applyProtection="1">
      <alignment vertical="top" shrinkToFit="1"/>
      <protection locked="0" hidden="1"/>
    </xf>
    <xf numFmtId="0" fontId="4" fillId="0" borderId="25" xfId="0" applyFont="1" applyFill="1" applyBorder="1" applyAlignment="1" applyProtection="1">
      <alignment vertical="top" shrinkToFit="1"/>
      <protection locked="0" hidden="1"/>
    </xf>
    <xf numFmtId="0" fontId="4" fillId="0" borderId="30" xfId="0" applyFont="1" applyFill="1" applyBorder="1" applyAlignment="1" applyProtection="1">
      <alignment vertical="top" shrinkToFit="1"/>
      <protection locked="0" hidden="1"/>
    </xf>
    <xf numFmtId="0" fontId="4" fillId="0" borderId="31" xfId="0" applyFont="1" applyFill="1" applyBorder="1" applyAlignment="1" applyProtection="1">
      <alignment vertical="top" shrinkToFit="1"/>
      <protection locked="0" hidden="1"/>
    </xf>
    <xf numFmtId="164" fontId="1" fillId="0" borderId="16" xfId="0" applyNumberFormat="1" applyFont="1" applyFill="1" applyBorder="1" applyAlignment="1" applyProtection="1">
      <alignment horizontal="center" vertical="center"/>
      <protection locked="0" hidden="1"/>
    </xf>
    <xf numFmtId="164" fontId="1" fillId="0" borderId="17" xfId="0" applyNumberFormat="1" applyFont="1" applyFill="1" applyBorder="1" applyAlignment="1" applyProtection="1">
      <alignment horizontal="center" vertical="center"/>
      <protection locked="0" hidden="1"/>
    </xf>
    <xf numFmtId="164" fontId="1" fillId="0" borderId="35" xfId="0" applyNumberFormat="1" applyFont="1" applyFill="1" applyBorder="1" applyAlignment="1" applyProtection="1">
      <alignment horizontal="center" vertical="center"/>
      <protection locked="0" hidden="1"/>
    </xf>
    <xf numFmtId="0" fontId="16" fillId="0" borderId="0" xfId="0" applyFont="1" applyFill="1" applyBorder="1" applyAlignment="1" applyProtection="1">
      <alignment horizontal="center" shrinkToFit="1"/>
      <protection hidden="1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 shrinkToFit="1"/>
      <protection hidden="1"/>
    </xf>
    <xf numFmtId="49" fontId="1" fillId="0" borderId="39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5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56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52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53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8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9" borderId="93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96" xfId="0" applyNumberFormat="1" applyFont="1" applyFill="1" applyBorder="1" applyAlignment="1" applyProtection="1">
      <alignment horizontal="center" vertical="center" shrinkToFit="1"/>
      <protection hidden="1"/>
    </xf>
    <xf numFmtId="0" fontId="1" fillId="9" borderId="83" xfId="0" applyFont="1" applyFill="1" applyBorder="1" applyAlignment="1" applyProtection="1">
      <alignment horizontal="center" shrinkToFit="1"/>
      <protection hidden="1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9" borderId="85" xfId="0" applyNumberFormat="1" applyFont="1" applyFill="1" applyBorder="1" applyAlignment="1" applyProtection="1">
      <alignment horizontal="center" vertical="center" shrinkToFit="1"/>
      <protection hidden="1"/>
    </xf>
    <xf numFmtId="49" fontId="5" fillId="9" borderId="86" xfId="0" applyNumberFormat="1" applyFont="1" applyFill="1" applyBorder="1" applyAlignment="1" applyProtection="1">
      <alignment horizontal="center" vertical="center" shrinkToFit="1"/>
      <protection hidden="1"/>
    </xf>
    <xf numFmtId="49" fontId="5" fillId="9" borderId="89" xfId="0" applyNumberFormat="1" applyFont="1" applyFill="1" applyBorder="1" applyAlignment="1" applyProtection="1">
      <alignment horizontal="center" vertical="center" shrinkToFit="1"/>
      <protection hidden="1"/>
    </xf>
    <xf numFmtId="49" fontId="5" fillId="2" borderId="93" xfId="0" applyNumberFormat="1" applyFont="1" applyFill="1" applyBorder="1" applyAlignment="1" applyProtection="1">
      <alignment horizontal="center" vertical="center" shrinkToFit="1"/>
      <protection hidden="1"/>
    </xf>
    <xf numFmtId="49" fontId="5" fillId="2" borderId="94" xfId="0" applyNumberFormat="1" applyFont="1" applyFill="1" applyBorder="1" applyAlignment="1" applyProtection="1">
      <alignment horizontal="center" vertical="center" shrinkToFit="1"/>
      <protection hidden="1"/>
    </xf>
    <xf numFmtId="49" fontId="5" fillId="2" borderId="96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94" xfId="0" applyNumberFormat="1" applyFont="1" applyFill="1" applyBorder="1" applyAlignment="1" applyProtection="1">
      <alignment horizontal="center" vertical="center" shrinkToFit="1"/>
      <protection hidden="1"/>
    </xf>
    <xf numFmtId="49" fontId="5" fillId="9" borderId="109" xfId="0" applyNumberFormat="1" applyFont="1" applyFill="1" applyBorder="1" applyAlignment="1" applyProtection="1">
      <alignment horizontal="center" vertical="center" shrinkToFit="1"/>
      <protection hidden="1"/>
    </xf>
    <xf numFmtId="49" fontId="5" fillId="9" borderId="110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93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94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96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01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02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04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06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09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13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12" xfId="0" applyNumberFormat="1" applyFont="1" applyFill="1" applyBorder="1" applyAlignment="1" applyProtection="1">
      <alignment horizontal="center" vertical="center" shrinkToFit="1"/>
      <protection hidden="1"/>
    </xf>
    <xf numFmtId="49" fontId="5" fillId="9" borderId="113" xfId="0" applyNumberFormat="1" applyFont="1" applyFill="1" applyBorder="1" applyAlignment="1" applyProtection="1">
      <alignment horizontal="center" vertical="center" shrinkToFit="1"/>
      <protection hidden="1"/>
    </xf>
    <xf numFmtId="49" fontId="1" fillId="9" borderId="111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34" xfId="0" applyFont="1" applyFill="1" applyBorder="1" applyAlignment="1" applyProtection="1">
      <alignment horizontal="center" shrinkToFit="1"/>
      <protection hidden="1"/>
    </xf>
    <xf numFmtId="0" fontId="10" fillId="0" borderId="50" xfId="0" applyFont="1" applyFill="1" applyBorder="1" applyAlignment="1" applyProtection="1">
      <alignment horizontal="center" shrinkToFit="1"/>
      <protection hidden="1"/>
    </xf>
    <xf numFmtId="0" fontId="4" fillId="0" borderId="24" xfId="0" applyFont="1" applyFill="1" applyBorder="1" applyAlignment="1" applyProtection="1">
      <alignment vertical="top" shrinkToFit="1"/>
      <protection hidden="1"/>
    </xf>
    <xf numFmtId="0" fontId="4" fillId="0" borderId="25" xfId="0" applyFont="1" applyFill="1" applyBorder="1" applyAlignment="1" applyProtection="1">
      <alignment vertical="top" shrinkToFit="1"/>
      <protection hidden="1"/>
    </xf>
    <xf numFmtId="0" fontId="4" fillId="0" borderId="30" xfId="0" applyFont="1" applyFill="1" applyBorder="1" applyAlignment="1" applyProtection="1">
      <alignment vertical="top" shrinkToFit="1"/>
      <protection hidden="1"/>
    </xf>
    <xf numFmtId="0" fontId="4" fillId="0" borderId="31" xfId="0" applyFont="1" applyFill="1" applyBorder="1" applyAlignment="1" applyProtection="1">
      <alignment vertical="top" shrinkToFit="1"/>
      <protection hidden="1"/>
    </xf>
    <xf numFmtId="164" fontId="1" fillId="0" borderId="16" xfId="0" applyNumberFormat="1" applyFont="1" applyFill="1" applyBorder="1" applyAlignment="1" applyProtection="1">
      <alignment horizontal="center" vertical="center"/>
      <protection hidden="1"/>
    </xf>
    <xf numFmtId="164" fontId="1" fillId="0" borderId="17" xfId="0" applyNumberFormat="1" applyFont="1" applyFill="1" applyBorder="1" applyAlignment="1" applyProtection="1">
      <alignment horizontal="center" vertical="center"/>
      <protection hidden="1"/>
    </xf>
    <xf numFmtId="164" fontId="1" fillId="0" borderId="35" xfId="0" applyNumberFormat="1" applyFont="1" applyFill="1" applyBorder="1" applyAlignment="1" applyProtection="1">
      <alignment horizontal="center" vertical="center"/>
      <protection hidden="1"/>
    </xf>
    <xf numFmtId="9" fontId="3" fillId="0" borderId="65" xfId="0" applyNumberFormat="1" applyFont="1" applyFill="1" applyBorder="1" applyAlignment="1" applyProtection="1">
      <alignment horizontal="center" textRotation="90"/>
      <protection hidden="1"/>
    </xf>
    <xf numFmtId="9" fontId="3" fillId="0" borderId="76" xfId="0" applyNumberFormat="1" applyFont="1" applyFill="1" applyBorder="1" applyAlignment="1" applyProtection="1">
      <alignment horizontal="center" textRotation="90"/>
      <protection hidden="1"/>
    </xf>
    <xf numFmtId="0" fontId="4" fillId="0" borderId="67" xfId="0" applyFont="1" applyFill="1" applyBorder="1" applyAlignment="1" applyProtection="1">
      <alignment vertical="top" shrinkToFit="1"/>
      <protection hidden="1"/>
    </xf>
    <xf numFmtId="0" fontId="4" fillId="0" borderId="68" xfId="0" applyFont="1" applyFill="1" applyBorder="1" applyAlignment="1" applyProtection="1">
      <alignment vertical="top" shrinkToFit="1"/>
      <protection hidden="1"/>
    </xf>
    <xf numFmtId="0" fontId="4" fillId="0" borderId="77" xfId="0" applyFont="1" applyFill="1" applyBorder="1" applyAlignment="1" applyProtection="1">
      <alignment vertical="top" shrinkToFit="1"/>
      <protection hidden="1"/>
    </xf>
    <xf numFmtId="0" fontId="4" fillId="0" borderId="78" xfId="0" applyFont="1" applyFill="1" applyBorder="1" applyAlignment="1" applyProtection="1">
      <alignment vertical="top" shrinkToFit="1"/>
      <protection hidden="1"/>
    </xf>
    <xf numFmtId="164" fontId="1" fillId="0" borderId="69" xfId="0" applyNumberFormat="1" applyFont="1" applyFill="1" applyBorder="1" applyAlignment="1" applyProtection="1">
      <alignment horizontal="center" vertical="center"/>
      <protection hidden="1"/>
    </xf>
    <xf numFmtId="164" fontId="1" fillId="0" borderId="70" xfId="0" applyNumberFormat="1" applyFont="1" applyFill="1" applyBorder="1" applyAlignment="1" applyProtection="1">
      <alignment horizontal="center" vertical="center"/>
      <protection hidden="1"/>
    </xf>
    <xf numFmtId="49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15" fillId="0" borderId="50" xfId="0" applyFont="1" applyFill="1" applyBorder="1" applyAlignment="1" applyProtection="1">
      <alignment horizontal="center" vertical="center"/>
      <protection locked="0"/>
    </xf>
    <xf numFmtId="0" fontId="15" fillId="0" borderId="115" xfId="0" applyFont="1" applyFill="1" applyBorder="1" applyAlignment="1" applyProtection="1">
      <alignment horizontal="center" vertical="center"/>
      <protection locked="0"/>
    </xf>
    <xf numFmtId="0" fontId="11" fillId="0" borderId="34" xfId="1" applyFont="1" applyFill="1" applyBorder="1" applyAlignment="1" applyProtection="1">
      <alignment horizontal="center" shrinkToFit="1"/>
      <protection hidden="1"/>
    </xf>
    <xf numFmtId="0" fontId="11" fillId="0" borderId="50" xfId="1" applyFont="1" applyFill="1" applyBorder="1" applyAlignment="1" applyProtection="1">
      <alignment horizontal="center" shrinkToFit="1"/>
      <protection hidden="1"/>
    </xf>
    <xf numFmtId="0" fontId="10" fillId="0" borderId="50" xfId="1" applyFont="1" applyFill="1" applyBorder="1" applyAlignment="1" applyProtection="1">
      <alignment horizontal="center" shrinkToFit="1"/>
      <protection hidden="1"/>
    </xf>
    <xf numFmtId="0" fontId="1" fillId="0" borderId="66" xfId="0" applyFont="1" applyFill="1" applyBorder="1" applyAlignment="1" applyProtection="1">
      <alignment horizontal="center" shrinkToFit="1"/>
      <protection hidden="1"/>
    </xf>
    <xf numFmtId="0" fontId="1" fillId="0" borderId="83" xfId="0" applyFont="1" applyFill="1" applyBorder="1" applyAlignment="1" applyProtection="1">
      <alignment horizontal="center" shrinkToFit="1"/>
      <protection hidden="1"/>
    </xf>
    <xf numFmtId="49" fontId="13" fillId="0" borderId="24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25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3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67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68" xfId="1" applyNumberFormat="1" applyFont="1" applyFill="1" applyBorder="1" applyAlignment="1" applyProtection="1">
      <alignment horizontal="left" vertical="center" shrinkToFit="1"/>
      <protection hidden="1"/>
    </xf>
    <xf numFmtId="49" fontId="5" fillId="0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86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89" xfId="0" applyNumberFormat="1" applyFont="1" applyFill="1" applyBorder="1" applyAlignment="1" applyProtection="1">
      <alignment horizontal="center" vertical="center" shrinkToFit="1"/>
      <protection hidden="1"/>
    </xf>
    <xf numFmtId="164" fontId="1" fillId="0" borderId="71" xfId="0" applyNumberFormat="1" applyFont="1" applyFill="1" applyBorder="1" applyAlignment="1" applyProtection="1">
      <alignment horizontal="center" vertical="center"/>
      <protection hidden="1"/>
    </xf>
    <xf numFmtId="164" fontId="1" fillId="0" borderId="72" xfId="0" applyNumberFormat="1" applyFont="1" applyFill="1" applyBorder="1" applyAlignment="1" applyProtection="1">
      <alignment horizontal="center" vertical="center"/>
      <protection hidden="1"/>
    </xf>
    <xf numFmtId="164" fontId="1" fillId="0" borderId="73" xfId="0" applyNumberFormat="1" applyFont="1" applyFill="1" applyBorder="1" applyAlignment="1" applyProtection="1">
      <alignment horizontal="center" vertical="center"/>
      <protection hidden="1"/>
    </xf>
    <xf numFmtId="164" fontId="1" fillId="0" borderId="74" xfId="0" applyNumberFormat="1" applyFont="1" applyFill="1" applyBorder="1" applyAlignment="1" applyProtection="1">
      <alignment horizontal="center" vertical="center"/>
      <protection hidden="1"/>
    </xf>
    <xf numFmtId="164" fontId="1" fillId="0" borderId="75" xfId="0" applyNumberFormat="1" applyFont="1" applyFill="1" applyBorder="1" applyAlignment="1" applyProtection="1">
      <alignment horizontal="center" vertical="center"/>
      <protection hidden="1"/>
    </xf>
    <xf numFmtId="49" fontId="13" fillId="0" borderId="26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27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2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8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90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91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9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94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96" xfId="0" applyNumberFormat="1" applyFont="1" applyFill="1" applyBorder="1" applyAlignment="1" applyProtection="1">
      <alignment horizontal="center" vertical="center" shrinkToFit="1"/>
      <protection hidden="1"/>
    </xf>
    <xf numFmtId="49" fontId="13" fillId="2" borderId="26" xfId="1" applyNumberFormat="1" applyFont="1" applyFill="1" applyBorder="1" applyAlignment="1" applyProtection="1">
      <alignment horizontal="left" vertical="center" shrinkToFit="1"/>
      <protection hidden="1"/>
    </xf>
    <xf numFmtId="49" fontId="5" fillId="2" borderId="42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48" xfId="0" applyNumberFormat="1" applyFont="1" applyFill="1" applyBorder="1" applyAlignment="1" applyProtection="1">
      <alignment horizontal="center" vertical="center" shrinkToFit="1"/>
      <protection hidden="1"/>
    </xf>
    <xf numFmtId="49" fontId="13" fillId="2" borderId="90" xfId="1" applyNumberFormat="1" applyFont="1" applyFill="1" applyBorder="1" applyAlignment="1" applyProtection="1">
      <alignment horizontal="left" vertical="center" shrinkToFit="1"/>
      <protection hidden="1"/>
    </xf>
    <xf numFmtId="0" fontId="5" fillId="2" borderId="94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6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28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29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52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3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98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99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101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102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112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42" xfId="0" applyNumberFormat="1" applyFont="1" applyFill="1" applyBorder="1" applyAlignment="1" applyProtection="1">
      <alignment horizontal="center" vertical="center" shrinkToFit="1"/>
      <protection hidden="1"/>
    </xf>
    <xf numFmtId="0" fontId="1" fillId="2" borderId="48" xfId="0" applyNumberFormat="1" applyFont="1" applyFill="1" applyBorder="1" applyAlignment="1" applyProtection="1">
      <alignment horizontal="center" vertical="center" shrinkToFit="1"/>
      <protection hidden="1"/>
    </xf>
    <xf numFmtId="0" fontId="1" fillId="2" borderId="94" xfId="0" applyNumberFormat="1" applyFont="1" applyFill="1" applyBorder="1" applyAlignment="1" applyProtection="1">
      <alignment horizontal="center" vertical="center" shrinkToFit="1"/>
      <protection hidden="1"/>
    </xf>
    <xf numFmtId="0" fontId="1" fillId="2" borderId="96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20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2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60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21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23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61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20" xfId="1" applyNumberFormat="1" applyFont="1" applyFill="1" applyBorder="1" applyAlignment="1" applyProtection="1">
      <alignment horizontal="center" vertical="center" shrinkToFit="1"/>
      <protection hidden="1"/>
    </xf>
    <xf numFmtId="0" fontId="28" fillId="0" borderId="60" xfId="1" applyNumberFormat="1" applyFont="1" applyFill="1" applyBorder="1" applyAlignment="1" applyProtection="1">
      <alignment horizontal="center" vertical="center" shrinkToFit="1"/>
      <protection hidden="1"/>
    </xf>
    <xf numFmtId="0" fontId="28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28" fillId="0" borderId="61" xfId="1" applyNumberFormat="1" applyFont="1" applyFill="1" applyBorder="1" applyAlignment="1" applyProtection="1">
      <alignment horizontal="center" vertical="center" shrinkToFit="1"/>
      <protection hidden="1"/>
    </xf>
    <xf numFmtId="49" fontId="1" fillId="0" borderId="45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104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106" xfId="0" applyNumberFormat="1" applyFont="1" applyFill="1" applyBorder="1" applyAlignment="1" applyProtection="1">
      <alignment horizontal="center" vertical="center" shrinkToFit="1"/>
      <protection hidden="1"/>
    </xf>
    <xf numFmtId="0" fontId="39" fillId="0" borderId="131" xfId="0" applyFont="1" applyBorder="1" applyAlignment="1">
      <alignment horizontal="center" wrapText="1"/>
    </xf>
    <xf numFmtId="0" fontId="39" fillId="0" borderId="132" xfId="0" applyFont="1" applyBorder="1" applyAlignment="1">
      <alignment horizontal="center" wrapText="1"/>
    </xf>
  </cellXfs>
  <cellStyles count="6">
    <cellStyle name="Hyperlink" xfId="1" builtinId="8"/>
    <cellStyle name="Hyperlink 2" xfId="3"/>
    <cellStyle name="Normal" xfId="0" builtinId="0"/>
    <cellStyle name="Normal 2" xfId="5"/>
    <cellStyle name="Normal 3" xfId="4"/>
    <cellStyle name="Percent" xfId="2" builtinId="5"/>
  </cellStyles>
  <dxfs count="140"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ching Tools"/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</sheetNames>
    <sheetDataSet>
      <sheetData sheetId="0"/>
      <sheetData sheetId="1"/>
      <sheetData sheetId="2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Lat Pull Supine</v>
          </cell>
          <cell r="AZ3" t="str">
            <v>Dynamic Supine Lat Pulldown</v>
          </cell>
          <cell r="BA3" t="str">
            <v>Squat Lat Row</v>
          </cell>
          <cell r="BB3" t="str">
            <v>Straight Arm Lat Pull</v>
          </cell>
          <cell r="BC3" t="str">
            <v>DB Twist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 xml:space="preserve">DB Sup Pro Throat 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One Arm Dumbell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3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4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5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xlathlete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Accelerated%20Band%20Half%20Box%20Single%20Leg%20Jump" TargetMode="External"/><Relationship Id="rId18" Type="http://schemas.openxmlformats.org/officeDocument/2006/relationships/hyperlink" Target="http://www.xlathlete.com/view_exercise.jsp?sport=hockey&amp;exercise_name=Manual%204-way%20Neck" TargetMode="External"/><Relationship Id="rId26" Type="http://schemas.openxmlformats.org/officeDocument/2006/relationships/hyperlink" Target="http://www.xlathlete.com/view_exercise.jsp?exercise_id=691&amp;browse_sport_id=0" TargetMode="External"/><Relationship Id="rId39" Type="http://schemas.openxmlformats.org/officeDocument/2006/relationships/hyperlink" Target="http://www.xlathlete.com/view_exercise.jsp?sport=sport&amp;exercise_name=Band%20Lying%20External%20Rotation" TargetMode="External"/><Relationship Id="rId21" Type="http://schemas.openxmlformats.org/officeDocument/2006/relationships/hyperlink" Target="http://www.xlathlete.com/view_exercise.jsp?sport=hockey&amp;exercise_name=manual%20arm%20abduction" TargetMode="External"/><Relationship Id="rId34" Type="http://schemas.openxmlformats.org/officeDocument/2006/relationships/hyperlink" Target="http://www.xlathlete.com/view_exercise.jsp?sport=sport&amp;exercise_name=Leg%20Press%20Calf%20Raise" TargetMode="External"/><Relationship Id="rId42" Type="http://schemas.openxmlformats.org/officeDocument/2006/relationships/hyperlink" Target="http://www.xlathlete.com/view_exercise.jsp?sport=hockey&amp;exercise_name=plate%20pinchers" TargetMode="External"/><Relationship Id="rId47" Type="http://schemas.openxmlformats.org/officeDocument/2006/relationships/hyperlink" Target="http://www.xlathlete.com/view_exercise.jsp?sport=hockey&amp;exercise_name=Ball%20Bent%20Knee%20Glute%20Lift" TargetMode="External"/><Relationship Id="rId50" Type="http://schemas.openxmlformats.org/officeDocument/2006/relationships/hyperlink" Target="http://www.xlathlete.com/view_exercise.jsp?sport=hockey&amp;exercise_name=Clean%20Pull" TargetMode="External"/><Relationship Id="rId55" Type="http://schemas.openxmlformats.org/officeDocument/2006/relationships/hyperlink" Target="http://www.xlathlete.com/view_exercise.jsp?sport=hockey&amp;exercise_name=Dumbbell%20bench%20fly" TargetMode="External"/><Relationship Id="rId63" Type="http://schemas.openxmlformats.org/officeDocument/2006/relationships/hyperlink" Target="http://www.xlathlete.com/view_exercise.jsp?sport=hockey&amp;exercise_name=back%20squat" TargetMode="External"/><Relationship Id="rId68" Type="http://schemas.openxmlformats.org/officeDocument/2006/relationships/hyperlink" Target="http://www.xlathlete.com/view_exercise.jsp?sport=hockey&amp;exercise_name=back%20power%20step%20up" TargetMode="External"/><Relationship Id="rId76" Type="http://schemas.openxmlformats.org/officeDocument/2006/relationships/hyperlink" Target="http://www.xlathlete.com/view_exercise.jsp?sport=hockey&amp;exercise_name=alternating%20dumbbell%20curl" TargetMode="External"/><Relationship Id="rId84" Type="http://schemas.openxmlformats.org/officeDocument/2006/relationships/hyperlink" Target="http://www.xlathlete.com/view_exercise.jsp?sport=hockey&amp;exercise_name=band%20tricep%20extension" TargetMode="External"/><Relationship Id="rId89" Type="http://schemas.openxmlformats.org/officeDocument/2006/relationships/hyperlink" Target="http://www.xlathlete.com/view_exercise.jsp?sport=hockey&amp;exercise_name=alternating%20v%20up%20isometric%20hold" TargetMode="External"/><Relationship Id="rId7" Type="http://schemas.openxmlformats.org/officeDocument/2006/relationships/hyperlink" Target="http://www.xlathlete.com/view_exercise.jsp?sport=hockey&amp;exercise_name=Isometric%20Chest%20Hold" TargetMode="External"/><Relationship Id="rId71" Type="http://schemas.openxmlformats.org/officeDocument/2006/relationships/hyperlink" Target="http://www.xlathlete.com/view_exercise.jsp?sport=hockey&amp;exercise_name=straight%20bar%20curl" TargetMode="External"/><Relationship Id="rId92" Type="http://schemas.openxmlformats.org/officeDocument/2006/relationships/hyperlink" Target="http://www.xlathlete.com/view_exercise.jsp?sport=hockey&amp;exercise_name=Closed%20Lunge%20V%20Band%20Twist" TargetMode="External"/><Relationship Id="rId2" Type="http://schemas.openxmlformats.org/officeDocument/2006/relationships/hyperlink" Target="http://store.xlathlete.com/category-s/45.htm" TargetMode="External"/><Relationship Id="rId16" Type="http://schemas.openxmlformats.org/officeDocument/2006/relationships/hyperlink" Target="http://www.xlathlete.com/view_exercise.jsp?sport=sport&amp;exercise_name=Accelerated%20Band%20Half%20Lunge%20reactive%20Jump" TargetMode="External"/><Relationship Id="rId29" Type="http://schemas.openxmlformats.org/officeDocument/2006/relationships/hyperlink" Target="http://www.xlathlete.com/view_exercise.jsp?exercise_id=693&amp;browse_sport_id=0" TargetMode="External"/><Relationship Id="rId11" Type="http://schemas.openxmlformats.org/officeDocument/2006/relationships/hyperlink" Target="http://www.xlathlete.com/view_exercise.jsp?sport=sport&amp;exercise_name=Chest%20Drop%20Plyo%20Push%20Up" TargetMode="External"/><Relationship Id="rId24" Type="http://schemas.openxmlformats.org/officeDocument/2006/relationships/hyperlink" Target="http://www.xlathlete.com/view_exercise.jsp?sport=hockey&amp;exercise_name=Manual%204-way%20Neck" TargetMode="External"/><Relationship Id="rId32" Type="http://schemas.openxmlformats.org/officeDocument/2006/relationships/hyperlink" Target="http://www.xlathlete.com/view_exercise.jsp?sport=sport&amp;exercise_name=Anterior%20Tibialis%20Band" TargetMode="External"/><Relationship Id="rId37" Type="http://schemas.openxmlformats.org/officeDocument/2006/relationships/hyperlink" Target="http://www.xlathlete.com/view_exercise.jsp?sport=hockey&amp;exercise_name=cuban%20press%20figure%208" TargetMode="External"/><Relationship Id="rId40" Type="http://schemas.openxmlformats.org/officeDocument/2006/relationships/hyperlink" Target="http://www.xlathlete.com/view_exercise.jsp?sport=sport&amp;exercise_name=Band%20Lying%20Internal%20Rotation" TargetMode="External"/><Relationship Id="rId45" Type="http://schemas.openxmlformats.org/officeDocument/2006/relationships/hyperlink" Target="http://www.xlathlete.com/view_exercise.jsp?sport=sport&amp;exercise_name=90%2090%20Glute%20Isometric%20Hold" TargetMode="External"/><Relationship Id="rId53" Type="http://schemas.openxmlformats.org/officeDocument/2006/relationships/hyperlink" Target="http://www.xlathlete.com/view_exercise.jsp?sport=sport&amp;exercise_name=Close%20Grip%20Bench%20Press" TargetMode="External"/><Relationship Id="rId58" Type="http://schemas.openxmlformats.org/officeDocument/2006/relationships/hyperlink" Target="http://www.xlathlete.com/view_exercise.jsp?sport=hockey&amp;exercise_name=back%20extension%20dumbbell%20alternating%20row" TargetMode="External"/><Relationship Id="rId66" Type="http://schemas.openxmlformats.org/officeDocument/2006/relationships/hyperlink" Target="http://www.xlathlete.com/view_exercise.jsp?sport=sport&amp;exercise_name=Bulgarian%20Dumbbell%20Squat" TargetMode="External"/><Relationship Id="rId74" Type="http://schemas.openxmlformats.org/officeDocument/2006/relationships/hyperlink" Target="http://www.xlathlete.com/view_exercise.jsp?sport=hockey&amp;exercise_name=chin%20up" TargetMode="External"/><Relationship Id="rId79" Type="http://schemas.openxmlformats.org/officeDocument/2006/relationships/hyperlink" Target="http://www.xlathlete.com/view_exercise.jsp?sport=hockey&amp;exercise_name=3%20Way%20Hamstring%20Touch" TargetMode="External"/><Relationship Id="rId87" Type="http://schemas.openxmlformats.org/officeDocument/2006/relationships/hyperlink" Target="http://www.xlathlete.com/view_exercise.jsp?sport=hockey&amp;exercise_name=alternating%20superman" TargetMode="External"/><Relationship Id="rId5" Type="http://schemas.openxmlformats.org/officeDocument/2006/relationships/hyperlink" Target="http://www.xlathlete.com/view_exercise.jsp?sport=hockey&amp;exercise_name=bench%20glute%20lift%20Isometric%20hold" TargetMode="External"/><Relationship Id="rId61" Type="http://schemas.openxmlformats.org/officeDocument/2006/relationships/hyperlink" Target="http://www.xlathlete.com/view_exercise.jsp?sport=hockey&amp;exercise_name=chin%20up" TargetMode="External"/><Relationship Id="rId82" Type="http://schemas.openxmlformats.org/officeDocument/2006/relationships/hyperlink" Target="http://www.xlathlete.com/view_exercise.jsp?sport=sport&amp;exercise_name=Close%20Grip%20Bench%20Press" TargetMode="External"/><Relationship Id="rId90" Type="http://schemas.openxmlformats.org/officeDocument/2006/relationships/hyperlink" Target="http://www.xlathlete.com/view_exercise.jsp?sport=hockey&amp;exercise_name=bicycle%20crunch" TargetMode="External"/><Relationship Id="rId19" Type="http://schemas.openxmlformats.org/officeDocument/2006/relationships/hyperlink" Target="http://www.xlathlete.com/view_exercise.jsp?sport=hockey&amp;exercise_name=manual%20bench%20press" TargetMode="External"/><Relationship Id="rId14" Type="http://schemas.openxmlformats.org/officeDocument/2006/relationships/hyperlink" Target="http://www.xlathlete.com/view_exercise.jsp?sport=sport&amp;exercise_name=Accelerated%20Band%20Half%20Box%20Single%20Leg%20Jump%20Pause" TargetMode="External"/><Relationship Id="rId22" Type="http://schemas.openxmlformats.org/officeDocument/2006/relationships/hyperlink" Target="http://www.xlathlete.com/view_exercise.jsp?sport=hockey&amp;exercise_name=manual%20bicep%20curl" TargetMode="External"/><Relationship Id="rId27" Type="http://schemas.openxmlformats.org/officeDocument/2006/relationships/hyperlink" Target="http://www.xlathlete.com/view_exercise.jsp?sport=sport&amp;exercise_name=Band%20Hip%20Traction" TargetMode="External"/><Relationship Id="rId30" Type="http://schemas.openxmlformats.org/officeDocument/2006/relationships/hyperlink" Target="http://www.xlathlete.com/view_exercise.jsp?exercise_id=638&amp;browse_sport_id=0" TargetMode="External"/><Relationship Id="rId35" Type="http://schemas.openxmlformats.org/officeDocument/2006/relationships/hyperlink" Target="http://www.xlathlete.com/view_exercise.jsp?sport=hockey&amp;exercise_name=arnold%20press" TargetMode="External"/><Relationship Id="rId43" Type="http://schemas.openxmlformats.org/officeDocument/2006/relationships/hyperlink" Target="http://www.xlathlete.com/view_exercise.jsp?sport=sport&amp;exercise_name=Plate%20Flip" TargetMode="External"/><Relationship Id="rId48" Type="http://schemas.openxmlformats.org/officeDocument/2006/relationships/hyperlink" Target="http://www.xlathlete.com/view_exercise.jsp?sport=hockey&amp;exercise_name=Clean" TargetMode="External"/><Relationship Id="rId56" Type="http://schemas.openxmlformats.org/officeDocument/2006/relationships/hyperlink" Target="http://www.xlathlete.com/view_exercise.jsp?sport=hockey&amp;exercise_name=dumbbell%20incline%20press" TargetMode="External"/><Relationship Id="rId64" Type="http://schemas.openxmlformats.org/officeDocument/2006/relationships/hyperlink" Target="http://www.xlathlete.com/view_exercise.jsp?sport=hockey&amp;exercise_name=back%20Drop%20squat" TargetMode="External"/><Relationship Id="rId69" Type="http://schemas.openxmlformats.org/officeDocument/2006/relationships/hyperlink" Target="http://www.xlathlete.com/view_exercise.jsp?sport=hockey&amp;exercise_name=balance%20single%20leg%20squat" TargetMode="External"/><Relationship Id="rId77" Type="http://schemas.openxmlformats.org/officeDocument/2006/relationships/hyperlink" Target="http://www.xlathlete.com/view_exercise.jsp?sport=hockey&amp;exercise_name=3%20Way%20Hamstring%20Touch%20Med%20Ball" TargetMode="External"/><Relationship Id="rId8" Type="http://schemas.openxmlformats.org/officeDocument/2006/relationships/hyperlink" Target="http://www.xlathlete.com/view_exercise.jsp?sport=hockey&amp;exercise_name=close%20grip%20bench%20press%20throw" TargetMode="External"/><Relationship Id="rId51" Type="http://schemas.openxmlformats.org/officeDocument/2006/relationships/hyperlink" Target="http://www.xlathlete.com/view_exercise.jsp?sport=hockey&amp;exercise_name=bench%20press" TargetMode="External"/><Relationship Id="rId72" Type="http://schemas.openxmlformats.org/officeDocument/2006/relationships/hyperlink" Target="http://www.xlathlete.com/view_exercise.jsp?sport=sport&amp;exercise_name=Bicep%20Curl%20Band" TargetMode="External"/><Relationship Id="rId80" Type="http://schemas.openxmlformats.org/officeDocument/2006/relationships/hyperlink" Target="http://www.xlathlete.com/view_exercise.jsp?sport=hockey&amp;exercise_name=Assisted%20Nordic%20Hamstring%20Curls" TargetMode="External"/><Relationship Id="rId85" Type="http://schemas.openxmlformats.org/officeDocument/2006/relationships/hyperlink" Target="http://www.xlathlete.com/view_exercise.jsp?sport=hockey&amp;exercise_name=supinate%20pronate%20tricep%20throat%20press" TargetMode="External"/><Relationship Id="rId93" Type="http://schemas.openxmlformats.org/officeDocument/2006/relationships/printerSettings" Target="../printerSettings/printerSettings3.bin"/><Relationship Id="rId3" Type="http://schemas.openxmlformats.org/officeDocument/2006/relationships/hyperlink" Target="http://www.xlathlete.com/view_exercise.jsp?sport=hockey&amp;exercise_name=bench%20dip%20isometric%20hold" TargetMode="External"/><Relationship Id="rId12" Type="http://schemas.openxmlformats.org/officeDocument/2006/relationships/hyperlink" Target="http://www.xlathlete.com/view_exercise.jsp?sport=hockey&amp;exercise_name=half%20squat%20jump" TargetMode="External"/><Relationship Id="rId17" Type="http://schemas.openxmlformats.org/officeDocument/2006/relationships/hyperlink" Target="http://www.xlathlete.com/view_exercise.jsp?sport=sport&amp;exercise_name=Accelerated%20Band%20Half%20Single%20Leg%20Jump%20Eccentric" TargetMode="External"/><Relationship Id="rId25" Type="http://schemas.openxmlformats.org/officeDocument/2006/relationships/hyperlink" Target="http://www.xlathlete.com/view_exercise.jsp?sport=sport&amp;exercise_name=Bulgarian%20Split%20Squat%20Isometric%20Hold" TargetMode="External"/><Relationship Id="rId33" Type="http://schemas.openxmlformats.org/officeDocument/2006/relationships/hyperlink" Target="http://www.xlathlete.com/view_exercise.jsp?sport=sport&amp;exercise_name=Dumbbell%20Single%20Leg%20Calf%20Raise%20with%20Knee%20Bend" TargetMode="External"/><Relationship Id="rId38" Type="http://schemas.openxmlformats.org/officeDocument/2006/relationships/hyperlink" Target="http://www.xlathlete.com/view_exercise.jsp?sport=hockey&amp;exercise_name=cuban%20press%20incline" TargetMode="External"/><Relationship Id="rId46" Type="http://schemas.openxmlformats.org/officeDocument/2006/relationships/hyperlink" Target="http://www.xlathlete.com/view_exercise.jsp?sport=hockey&amp;exercise_name=90%2090%20Groin%20Isometric%20Hold" TargetMode="External"/><Relationship Id="rId59" Type="http://schemas.openxmlformats.org/officeDocument/2006/relationships/hyperlink" Target="http://www.xlathlete.com/view_exercise.jsp?sport=hockey&amp;exercise_name=back%20extension%20dumbbell%20twisting%20row" TargetMode="External"/><Relationship Id="rId67" Type="http://schemas.openxmlformats.org/officeDocument/2006/relationships/hyperlink" Target="http://www.xlathlete.com/view_exercise.jsp?sport=hockey&amp;exercise_name=cross%20over%20step%20up" TargetMode="External"/><Relationship Id="rId20" Type="http://schemas.openxmlformats.org/officeDocument/2006/relationships/hyperlink" Target="http://www.xlathlete.com/view_exercise.jsp?sport=hockey&amp;exercise_name=manual%20clamshell" TargetMode="External"/><Relationship Id="rId41" Type="http://schemas.openxmlformats.org/officeDocument/2006/relationships/hyperlink" Target="http://www.xlathlete.com/view_exercise.jsp?sport=hockey&amp;exercise_name=bam%20bams" TargetMode="External"/><Relationship Id="rId54" Type="http://schemas.openxmlformats.org/officeDocument/2006/relationships/hyperlink" Target="http://www.xlathlete.com/view_exercise.jsp?sport=hockey&amp;exercise_name=Dumbbell%20bench%20press" TargetMode="External"/><Relationship Id="rId62" Type="http://schemas.openxmlformats.org/officeDocument/2006/relationships/hyperlink" Target="http://www.xlathlete.com/view_exercise.jsp?sport=hockey&amp;exercise_name=dumbbell%20bent%20over%20row" TargetMode="External"/><Relationship Id="rId70" Type="http://schemas.openxmlformats.org/officeDocument/2006/relationships/hyperlink" Target="http://www.xlathlete.com/view_exercise.jsp?sport=sport&amp;exercise_name=Band%20Adduction%20Prehab" TargetMode="External"/><Relationship Id="rId75" Type="http://schemas.openxmlformats.org/officeDocument/2006/relationships/hyperlink" Target="http://www.xlathlete.com/view_exercise.jsp?sport=sport&amp;exercise_name=Concentration%20Curl" TargetMode="External"/><Relationship Id="rId83" Type="http://schemas.openxmlformats.org/officeDocument/2006/relationships/hyperlink" Target="http://www.xlathlete.com/view_exercise.jsp?sport=hockey&amp;exercise_name=close%20grip%20push%20up" TargetMode="External"/><Relationship Id="rId88" Type="http://schemas.openxmlformats.org/officeDocument/2006/relationships/hyperlink" Target="http://www.xlathlete.com/view_exercise.jsp?sport=hockey&amp;exercise_name=alternating%20v%20up" TargetMode="External"/><Relationship Id="rId91" Type="http://schemas.openxmlformats.org/officeDocument/2006/relationships/hyperlink" Target="http://www.xlathlete.com/view_exercise.jsp?sport=hockey&amp;exercise_name=cobra" TargetMode="External"/><Relationship Id="rId1" Type="http://schemas.openxmlformats.org/officeDocument/2006/relationships/printerSettings" Target="../printerSettings/printerSettings2.bin"/><Relationship Id="rId6" Type="http://schemas.openxmlformats.org/officeDocument/2006/relationships/hyperlink" Target="http://www.xlathlete.com/view_exercise.jsp?sport=sport&amp;exercise_name=Bulgarian%20Split%20Squat%20Isometric%20Hold" TargetMode="External"/><Relationship Id="rId15" Type="http://schemas.openxmlformats.org/officeDocument/2006/relationships/hyperlink" Target="http://www.xlathlete.com/view_exercise.jsp?sport=sport&amp;exercise_name=Accelerated%20Band%20Half%20Lunge%20Pause%20Jump" TargetMode="External"/><Relationship Id="rId23" Type="http://schemas.openxmlformats.org/officeDocument/2006/relationships/hyperlink" Target="http://www.xlathlete.com/view_exercise.jsp?sport=hockey&amp;exercise_name=Manual%20Leg%20Abduction" TargetMode="External"/><Relationship Id="rId28" Type="http://schemas.openxmlformats.org/officeDocument/2006/relationships/hyperlink" Target="http://www.xlathlete.com/view_exercise.jsp?exercise_id=555&amp;browse_sport_id=0" TargetMode="External"/><Relationship Id="rId36" Type="http://schemas.openxmlformats.org/officeDocument/2006/relationships/hyperlink" Target="http://www.xlathlete.com/view_exercise.jsp?sport=hockey&amp;exercise_name=cuban%20press" TargetMode="External"/><Relationship Id="rId49" Type="http://schemas.openxmlformats.org/officeDocument/2006/relationships/hyperlink" Target="http://www.xlathlete.com/view_exercise.jsp?sport=hockey&amp;exercise_name=Clean%20and%20Jerk" TargetMode="External"/><Relationship Id="rId57" Type="http://schemas.openxmlformats.org/officeDocument/2006/relationships/hyperlink" Target="http://www.xlathlete.com/view_exercise.jsp?sport=hockey&amp;exercise_name=back%20extension" TargetMode="External"/><Relationship Id="rId10" Type="http://schemas.openxmlformats.org/officeDocument/2006/relationships/hyperlink" Target="http://www.xlathlete.com/view_exercise.jsp?sport=hockey&amp;exercise_name=clap%20push%20up" TargetMode="External"/><Relationship Id="rId31" Type="http://schemas.openxmlformats.org/officeDocument/2006/relationships/hyperlink" Target="http://www.xlathlete.com/view_exercise.jsp?sport=hockey&amp;exercise_name=Ankle%20Bad%20Work" TargetMode="External"/><Relationship Id="rId44" Type="http://schemas.openxmlformats.org/officeDocument/2006/relationships/hyperlink" Target="http://www.xlathlete.com/view_exercise.jsp?sport=hockey&amp;exercise_name=4%20Way%20Ankle%20Kicks" TargetMode="External"/><Relationship Id="rId52" Type="http://schemas.openxmlformats.org/officeDocument/2006/relationships/hyperlink" Target="http://www.xlathlete.com/view_exercise.jsp?sport=hockey&amp;exercise_name=close%20grip%20bench%20press%20throw" TargetMode="External"/><Relationship Id="rId60" Type="http://schemas.openxmlformats.org/officeDocument/2006/relationships/hyperlink" Target="http://www.xlathlete.com/view_exercise.jsp?sport=hockey&amp;exercise_name=barbell%20bent%20over%20row" TargetMode="External"/><Relationship Id="rId65" Type="http://schemas.openxmlformats.org/officeDocument/2006/relationships/hyperlink" Target="http://www.xlathlete.com/view_exercise.jsp?sport=hockey&amp;exercise_name=balance%20single%20leg%20squat" TargetMode="External"/><Relationship Id="rId73" Type="http://schemas.openxmlformats.org/officeDocument/2006/relationships/hyperlink" Target="http://www.xlathlete.com/view_exercise.jsp?sport=hockey&amp;exercise_name=bicep%20curl%20shock" TargetMode="External"/><Relationship Id="rId78" Type="http://schemas.openxmlformats.org/officeDocument/2006/relationships/hyperlink" Target="http://www.xlathlete.com/view_exercise.jsp?sport=hockey&amp;exercise_name=3%20Way%20Hamstring%20Press" TargetMode="External"/><Relationship Id="rId81" Type="http://schemas.openxmlformats.org/officeDocument/2006/relationships/hyperlink" Target="http://www.xlathlete.com/view_exercise.jsp?sport=hockey&amp;exercise_name=Ball%20Band%20Leg%20Curls" TargetMode="External"/><Relationship Id="rId86" Type="http://schemas.openxmlformats.org/officeDocument/2006/relationships/hyperlink" Target="http://www.xlathlete.com/view_exercise.jsp?sport=hockey&amp;exercise_name=pronate%20supinate%20dumbbell%20throat%20press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9" Type="http://schemas.openxmlformats.org/officeDocument/2006/relationships/hyperlink" Target="http://www.xlathlete.com/view_exercise.jsp?sport=sport&amp;exercise_name=Bench%20Press%20Reactive%20Tos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store.xlathlete.com/category-s/45.ht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store.xlathlete.com/category-s/45.ht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printerSettings" Target="../printerSettings/printerSettings6.bin"/><Relationship Id="rId4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store.xlathlete.com/category-s/45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printerSettings" Target="../printerSettings/printerSettings9.bin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zeroHeight="1" x14ac:dyDescent="0.25"/>
  <cols>
    <col min="1" max="5" width="9.140625" style="334" customWidth="1"/>
    <col min="6" max="6" width="2" style="334" bestFit="1" customWidth="1"/>
    <col min="7" max="7" width="11.28515625" style="334" customWidth="1"/>
    <col min="8" max="8" width="13.42578125" style="334" bestFit="1" customWidth="1"/>
    <col min="9" max="9" width="9.140625" style="334" customWidth="1"/>
    <col min="10" max="16384" width="9.140625" style="334" hidden="1"/>
  </cols>
  <sheetData>
    <row r="1" spans="1:9" ht="36" x14ac:dyDescent="0.55000000000000004">
      <c r="A1" s="367" t="s">
        <v>353</v>
      </c>
      <c r="B1" s="368"/>
      <c r="C1" s="368"/>
      <c r="D1" s="368"/>
      <c r="E1" s="368"/>
      <c r="F1" s="368"/>
      <c r="G1" s="368"/>
      <c r="H1" s="368"/>
      <c r="I1" s="368"/>
    </row>
    <row r="2" spans="1:9" ht="31.5" x14ac:dyDescent="0.5">
      <c r="A2" s="369" t="s">
        <v>354</v>
      </c>
      <c r="B2" s="369"/>
      <c r="C2" s="369"/>
      <c r="D2" s="369"/>
      <c r="E2" s="369"/>
      <c r="F2" s="369"/>
      <c r="G2" s="369"/>
      <c r="H2" s="369"/>
      <c r="I2" s="369"/>
    </row>
    <row r="3" spans="1:9" ht="27" thickBot="1" x14ac:dyDescent="0.3">
      <c r="A3" s="370" t="s">
        <v>355</v>
      </c>
      <c r="B3" s="370"/>
      <c r="C3" s="370"/>
      <c r="D3" s="371"/>
      <c r="E3" s="371"/>
      <c r="F3" s="371"/>
      <c r="G3" s="371"/>
      <c r="H3" s="371"/>
      <c r="I3" s="371"/>
    </row>
    <row r="4" spans="1:9" ht="23.25" x14ac:dyDescent="0.35">
      <c r="A4" s="372" t="s">
        <v>356</v>
      </c>
      <c r="B4" s="373"/>
      <c r="C4" s="374"/>
      <c r="D4" s="335"/>
      <c r="E4" s="375" t="s">
        <v>357</v>
      </c>
      <c r="F4" s="376"/>
      <c r="G4" s="377"/>
      <c r="H4" s="335"/>
      <c r="I4" s="335"/>
    </row>
    <row r="5" spans="1:9" ht="21.75" thickBot="1" x14ac:dyDescent="0.4">
      <c r="A5" s="378">
        <v>0</v>
      </c>
      <c r="B5" s="379"/>
      <c r="C5" s="380"/>
      <c r="E5" s="381">
        <f>(A5*A8)*0.0333+A5</f>
        <v>0</v>
      </c>
      <c r="F5" s="382"/>
      <c r="G5" s="383"/>
    </row>
    <row r="6" spans="1:9" ht="15.75" thickBot="1" x14ac:dyDescent="0.3"/>
    <row r="7" spans="1:9" ht="23.25" x14ac:dyDescent="0.35">
      <c r="A7" s="375" t="s">
        <v>358</v>
      </c>
      <c r="B7" s="376"/>
      <c r="C7" s="377"/>
      <c r="E7" s="372" t="s">
        <v>359</v>
      </c>
      <c r="F7" s="373"/>
      <c r="G7" s="373"/>
      <c r="H7" s="374"/>
    </row>
    <row r="8" spans="1:9" ht="21.75" thickBot="1" x14ac:dyDescent="0.4">
      <c r="A8" s="378">
        <v>0</v>
      </c>
      <c r="B8" s="379"/>
      <c r="C8" s="380"/>
      <c r="E8" s="336">
        <f>E5*1</f>
        <v>0</v>
      </c>
      <c r="F8" s="337" t="s">
        <v>360</v>
      </c>
      <c r="G8" s="338">
        <f>E5*0.95</f>
        <v>0</v>
      </c>
      <c r="H8" s="339" t="s">
        <v>361</v>
      </c>
    </row>
    <row r="9" spans="1:9" ht="19.5" thickBot="1" x14ac:dyDescent="0.35">
      <c r="E9" s="336">
        <f>E5*0.95</f>
        <v>0</v>
      </c>
      <c r="F9" s="337" t="s">
        <v>360</v>
      </c>
      <c r="G9" s="338">
        <f>E5*0.925</f>
        <v>0</v>
      </c>
      <c r="H9" s="339" t="s">
        <v>362</v>
      </c>
    </row>
    <row r="10" spans="1:9" ht="23.25" x14ac:dyDescent="0.35">
      <c r="A10" s="375" t="s">
        <v>363</v>
      </c>
      <c r="B10" s="376"/>
      <c r="C10" s="377"/>
      <c r="E10" s="336">
        <f>E5*0.925</f>
        <v>0</v>
      </c>
      <c r="F10" s="337" t="s">
        <v>360</v>
      </c>
      <c r="G10" s="338">
        <f>E5*0.875</f>
        <v>0</v>
      </c>
      <c r="H10" s="339" t="s">
        <v>364</v>
      </c>
    </row>
    <row r="11" spans="1:9" ht="21.75" thickBot="1" x14ac:dyDescent="0.4">
      <c r="A11" s="378" t="s">
        <v>365</v>
      </c>
      <c r="B11" s="379"/>
      <c r="C11" s="380"/>
      <c r="E11" s="336">
        <f>E5*0.875</f>
        <v>0</v>
      </c>
      <c r="F11" s="337" t="s">
        <v>360</v>
      </c>
      <c r="G11" s="338">
        <f>E5*0.85</f>
        <v>0</v>
      </c>
      <c r="H11" s="339" t="s">
        <v>366</v>
      </c>
    </row>
    <row r="12" spans="1:9" ht="18.75" x14ac:dyDescent="0.3">
      <c r="E12" s="336">
        <f>E5*0.85</f>
        <v>0</v>
      </c>
      <c r="F12" s="337" t="s">
        <v>360</v>
      </c>
      <c r="G12" s="338">
        <f>E5*0.8</f>
        <v>0</v>
      </c>
      <c r="H12" s="339" t="s">
        <v>367</v>
      </c>
    </row>
    <row r="13" spans="1:9" ht="18.75" x14ac:dyDescent="0.3">
      <c r="E13" s="336">
        <f>E5*0.8</f>
        <v>0</v>
      </c>
      <c r="F13" s="337" t="s">
        <v>360</v>
      </c>
      <c r="G13" s="338">
        <f>E5*0.75</f>
        <v>0</v>
      </c>
      <c r="H13" s="339" t="s">
        <v>368</v>
      </c>
    </row>
    <row r="14" spans="1:9" ht="18.75" x14ac:dyDescent="0.3">
      <c r="E14" s="336">
        <f>E5*0.75</f>
        <v>0</v>
      </c>
      <c r="F14" s="337" t="s">
        <v>360</v>
      </c>
      <c r="G14" s="338">
        <f>E5*0.675</f>
        <v>0</v>
      </c>
      <c r="H14" s="339" t="s">
        <v>369</v>
      </c>
    </row>
    <row r="15" spans="1:9" ht="19.5" thickBot="1" x14ac:dyDescent="0.35">
      <c r="E15" s="340">
        <f>E5*0.675</f>
        <v>0</v>
      </c>
      <c r="F15" s="341" t="s">
        <v>360</v>
      </c>
      <c r="G15" s="342">
        <f>E5*0.565</f>
        <v>0</v>
      </c>
      <c r="H15" s="343" t="s">
        <v>370</v>
      </c>
    </row>
    <row r="16" spans="1:9" x14ac:dyDescent="0.25"/>
  </sheetData>
  <sheetProtection password="EFE4" sheet="1" objects="1" scenarios="1" selectLockedCells="1"/>
  <mergeCells count="13">
    <mergeCell ref="A11:C11"/>
    <mergeCell ref="A5:C5"/>
    <mergeCell ref="E5:G5"/>
    <mergeCell ref="A7:C7"/>
    <mergeCell ref="E7:H7"/>
    <mergeCell ref="A8:C8"/>
    <mergeCell ref="A10:C10"/>
    <mergeCell ref="A1:I1"/>
    <mergeCell ref="A2:I2"/>
    <mergeCell ref="A3:C3"/>
    <mergeCell ref="D3:I3"/>
    <mergeCell ref="A4:C4"/>
    <mergeCell ref="E4:G4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B2"/>
    </sheetView>
  </sheetViews>
  <sheetFormatPr defaultRowHeight="15" x14ac:dyDescent="0.25"/>
  <cols>
    <col min="1" max="1" width="4" style="150" customWidth="1"/>
    <col min="2" max="2" width="23.85546875" style="150" customWidth="1"/>
    <col min="3" max="3" width="9.140625" style="150"/>
    <col min="4" max="6" width="5.5703125" style="150" bestFit="1" customWidth="1"/>
    <col min="7" max="9" width="4" style="150" bestFit="1" customWidth="1"/>
    <col min="10" max="10" width="4" style="179" bestFit="1" customWidth="1"/>
    <col min="11" max="11" width="4" style="179" customWidth="1"/>
    <col min="12" max="21" width="4" style="179" bestFit="1" customWidth="1"/>
    <col min="22" max="33" width="4" style="150" bestFit="1" customWidth="1"/>
    <col min="34" max="34" width="4" style="150" customWidth="1"/>
    <col min="35" max="36" width="4" style="150" bestFit="1" customWidth="1"/>
    <col min="37" max="44" width="3.7109375" style="150" bestFit="1" customWidth="1"/>
    <col min="45" max="53" width="4" style="150" bestFit="1" customWidth="1"/>
    <col min="54" max="55" width="3.7109375" style="150" bestFit="1" customWidth="1"/>
    <col min="56" max="56" width="4" style="150" bestFit="1" customWidth="1"/>
    <col min="57" max="60" width="3.7109375" style="150" bestFit="1" customWidth="1"/>
    <col min="61" max="67" width="4" style="150" bestFit="1" customWidth="1"/>
    <col min="68" max="76" width="3.7109375" style="150" bestFit="1" customWidth="1"/>
    <col min="77" max="78" width="4" style="150" bestFit="1" customWidth="1"/>
    <col min="79" max="79" width="3.7109375" style="150" bestFit="1" customWidth="1"/>
    <col min="80" max="81" width="4" style="150" bestFit="1" customWidth="1"/>
    <col min="82" max="82" width="3.7109375" style="150" bestFit="1" customWidth="1"/>
    <col min="83" max="83" width="4" style="150" bestFit="1" customWidth="1"/>
    <col min="84" max="86" width="3.7109375" style="150" bestFit="1" customWidth="1"/>
    <col min="87" max="87" width="4" style="150" bestFit="1" customWidth="1"/>
    <col min="88" max="88" width="3.7109375" style="150" bestFit="1" customWidth="1"/>
    <col min="89" max="89" width="4" style="150" bestFit="1" customWidth="1"/>
    <col min="90" max="90" width="3.7109375" style="150" bestFit="1" customWidth="1"/>
    <col min="91" max="91" width="3.7109375" style="150" customWidth="1"/>
    <col min="92" max="99" width="4" style="150" bestFit="1" customWidth="1"/>
    <col min="100" max="103" width="3.7109375" style="150" bestFit="1" customWidth="1"/>
    <col min="104" max="107" width="4" style="150" bestFit="1" customWidth="1"/>
    <col min="108" max="108" width="3.7109375" style="150" bestFit="1" customWidth="1"/>
    <col min="109" max="112" width="4" style="150" bestFit="1" customWidth="1"/>
    <col min="113" max="16384" width="9.140625" style="150"/>
  </cols>
  <sheetData>
    <row r="1" spans="1:112" x14ac:dyDescent="0.25">
      <c r="B1" s="385" t="s">
        <v>262</v>
      </c>
      <c r="H1" s="180"/>
    </row>
    <row r="2" spans="1:112" x14ac:dyDescent="0.25">
      <c r="B2" s="385"/>
      <c r="D2" s="384" t="s">
        <v>213</v>
      </c>
      <c r="E2" s="384"/>
      <c r="F2" s="384"/>
    </row>
    <row r="3" spans="1:112" ht="129.75" thickBot="1" x14ac:dyDescent="0.3">
      <c r="B3" s="150" t="s">
        <v>255</v>
      </c>
      <c r="C3" s="181" t="s">
        <v>230</v>
      </c>
      <c r="D3" s="182" t="s">
        <v>210</v>
      </c>
      <c r="E3" s="182" t="s">
        <v>211</v>
      </c>
      <c r="F3" s="182" t="s">
        <v>212</v>
      </c>
      <c r="G3" s="183" t="s">
        <v>3</v>
      </c>
      <c r="H3" s="183" t="s">
        <v>7</v>
      </c>
      <c r="I3" s="183" t="s">
        <v>12</v>
      </c>
      <c r="J3" s="184" t="s">
        <v>22</v>
      </c>
      <c r="K3" s="181" t="s">
        <v>3</v>
      </c>
      <c r="L3" s="184" t="s">
        <v>162</v>
      </c>
      <c r="M3" s="184" t="s">
        <v>124</v>
      </c>
      <c r="N3" s="184" t="s">
        <v>163</v>
      </c>
      <c r="O3" s="184" t="s">
        <v>96</v>
      </c>
      <c r="P3" s="184" t="s">
        <v>140</v>
      </c>
      <c r="Q3" s="184" t="s">
        <v>164</v>
      </c>
      <c r="R3" s="184" t="s">
        <v>21</v>
      </c>
      <c r="S3" s="184" t="s">
        <v>18</v>
      </c>
      <c r="T3" s="184" t="s">
        <v>144</v>
      </c>
      <c r="U3" s="184" t="s">
        <v>165</v>
      </c>
      <c r="V3" s="184" t="s">
        <v>32</v>
      </c>
      <c r="W3" s="184" t="s">
        <v>166</v>
      </c>
      <c r="X3" s="184" t="s">
        <v>19</v>
      </c>
      <c r="Y3" s="184" t="s">
        <v>167</v>
      </c>
      <c r="Z3" s="184" t="s">
        <v>89</v>
      </c>
      <c r="AA3" s="184" t="s">
        <v>107</v>
      </c>
      <c r="AB3" s="184" t="s">
        <v>115</v>
      </c>
      <c r="AC3" s="184" t="s">
        <v>91</v>
      </c>
      <c r="AD3" s="184" t="s">
        <v>155</v>
      </c>
      <c r="AE3" s="184" t="s">
        <v>20</v>
      </c>
      <c r="AF3" s="184" t="s">
        <v>16</v>
      </c>
      <c r="AG3" s="184" t="s">
        <v>168</v>
      </c>
      <c r="AH3" s="181" t="s">
        <v>23</v>
      </c>
      <c r="AI3" s="184" t="s">
        <v>169</v>
      </c>
      <c r="AJ3" s="184" t="s">
        <v>25</v>
      </c>
      <c r="AK3" s="184" t="s">
        <v>35</v>
      </c>
      <c r="AL3" s="184" t="s">
        <v>117</v>
      </c>
      <c r="AM3" s="184" t="s">
        <v>123</v>
      </c>
      <c r="AN3" s="184" t="s">
        <v>90</v>
      </c>
      <c r="AO3" s="184" t="s">
        <v>92</v>
      </c>
      <c r="AP3" s="184" t="s">
        <v>132</v>
      </c>
      <c r="AQ3" s="184" t="s">
        <v>170</v>
      </c>
      <c r="AR3" s="184" t="s">
        <v>37</v>
      </c>
      <c r="AS3" s="184" t="s">
        <v>135</v>
      </c>
      <c r="AT3" s="184" t="s">
        <v>150</v>
      </c>
      <c r="AU3" s="184" t="s">
        <v>26</v>
      </c>
      <c r="AV3" s="184" t="s">
        <v>36</v>
      </c>
      <c r="AW3" s="184" t="s">
        <v>171</v>
      </c>
      <c r="AX3" s="184" t="s">
        <v>172</v>
      </c>
      <c r="AY3" s="184" t="s">
        <v>103</v>
      </c>
      <c r="AZ3" s="184" t="s">
        <v>27</v>
      </c>
      <c r="BA3" s="184" t="s">
        <v>112</v>
      </c>
      <c r="BB3" s="184" t="s">
        <v>173</v>
      </c>
      <c r="BC3" s="181" t="s">
        <v>118</v>
      </c>
      <c r="BD3" s="184" t="s">
        <v>174</v>
      </c>
      <c r="BE3" s="184" t="s">
        <v>175</v>
      </c>
      <c r="BF3" s="184" t="s">
        <v>176</v>
      </c>
      <c r="BG3" s="184" t="s">
        <v>177</v>
      </c>
      <c r="BH3" s="184" t="s">
        <v>178</v>
      </c>
      <c r="BI3" s="184" t="s">
        <v>143</v>
      </c>
      <c r="BJ3" s="184" t="s">
        <v>24</v>
      </c>
      <c r="BK3" s="184" t="s">
        <v>179</v>
      </c>
      <c r="BL3" s="184" t="s">
        <v>145</v>
      </c>
      <c r="BM3" s="184" t="s">
        <v>142</v>
      </c>
      <c r="BN3" s="184" t="s">
        <v>148</v>
      </c>
      <c r="BO3" s="184" t="s">
        <v>147</v>
      </c>
      <c r="BP3" s="184" t="s">
        <v>131</v>
      </c>
      <c r="BQ3" s="184" t="s">
        <v>137</v>
      </c>
      <c r="BR3" s="184" t="s">
        <v>141</v>
      </c>
      <c r="BS3" s="184" t="s">
        <v>180</v>
      </c>
      <c r="BT3" s="184" t="s">
        <v>128</v>
      </c>
      <c r="BU3" s="184" t="s">
        <v>120</v>
      </c>
      <c r="BV3" s="184" t="s">
        <v>181</v>
      </c>
      <c r="BW3" s="184" t="s">
        <v>160</v>
      </c>
      <c r="BX3" s="181" t="s">
        <v>161</v>
      </c>
      <c r="BY3" s="181" t="s">
        <v>182</v>
      </c>
      <c r="BZ3" s="181" t="s">
        <v>98</v>
      </c>
      <c r="CA3" s="181" t="s">
        <v>109</v>
      </c>
      <c r="CB3" s="181" t="s">
        <v>130</v>
      </c>
      <c r="CC3" s="181" t="s">
        <v>183</v>
      </c>
      <c r="CD3" s="181" t="s">
        <v>113</v>
      </c>
      <c r="CE3" s="181" t="s">
        <v>125</v>
      </c>
      <c r="CF3" s="181" t="s">
        <v>184</v>
      </c>
      <c r="CG3" s="181" t="s">
        <v>119</v>
      </c>
      <c r="CH3" s="181" t="s">
        <v>134</v>
      </c>
      <c r="CI3" s="181" t="s">
        <v>29</v>
      </c>
      <c r="CJ3" s="181" t="s">
        <v>116</v>
      </c>
      <c r="CK3" s="181" t="s">
        <v>28</v>
      </c>
      <c r="CL3" s="181" t="s">
        <v>146</v>
      </c>
      <c r="CM3" s="181" t="s">
        <v>12</v>
      </c>
      <c r="CN3" s="181" t="s">
        <v>139</v>
      </c>
      <c r="CO3" s="181" t="s">
        <v>14</v>
      </c>
      <c r="CP3" s="181" t="s">
        <v>185</v>
      </c>
      <c r="CQ3" s="181" t="s">
        <v>186</v>
      </c>
      <c r="CR3" s="181" t="s">
        <v>187</v>
      </c>
      <c r="CS3" s="181" t="s">
        <v>114</v>
      </c>
      <c r="CT3" s="181" t="s">
        <v>33</v>
      </c>
      <c r="CU3" s="181" t="s">
        <v>122</v>
      </c>
      <c r="CV3" s="181" t="s">
        <v>127</v>
      </c>
      <c r="CW3" s="181" t="s">
        <v>102</v>
      </c>
      <c r="CX3" s="181" t="s">
        <v>188</v>
      </c>
      <c r="CY3" s="181" t="s">
        <v>189</v>
      </c>
      <c r="CZ3" s="181" t="s">
        <v>15</v>
      </c>
      <c r="DA3" s="181" t="s">
        <v>97</v>
      </c>
      <c r="DB3" s="181" t="s">
        <v>99</v>
      </c>
      <c r="DC3" s="181" t="s">
        <v>108</v>
      </c>
      <c r="DD3" s="181" t="s">
        <v>190</v>
      </c>
      <c r="DE3" s="181" t="s">
        <v>149</v>
      </c>
      <c r="DF3" s="181" t="s">
        <v>13</v>
      </c>
      <c r="DG3" s="181" t="s">
        <v>191</v>
      </c>
      <c r="DH3" s="181" t="s">
        <v>129</v>
      </c>
    </row>
    <row r="4" spans="1:112" x14ac:dyDescent="0.25">
      <c r="A4" s="150">
        <v>1</v>
      </c>
      <c r="B4" s="185" t="s">
        <v>214</v>
      </c>
      <c r="C4" s="150">
        <v>7</v>
      </c>
      <c r="D4" s="186">
        <v>1</v>
      </c>
      <c r="E4" s="186">
        <v>1</v>
      </c>
      <c r="F4" s="186">
        <v>1</v>
      </c>
      <c r="G4" s="187">
        <v>100</v>
      </c>
      <c r="H4" s="188">
        <v>100</v>
      </c>
      <c r="I4" s="189">
        <v>100</v>
      </c>
      <c r="J4" s="190">
        <f>$G4*0.8</f>
        <v>80</v>
      </c>
      <c r="K4" s="191">
        <f>G4</f>
        <v>100</v>
      </c>
      <c r="L4" s="191">
        <f>$G4*0.5</f>
        <v>50</v>
      </c>
      <c r="M4" s="191">
        <f>$G4*0.4</f>
        <v>40</v>
      </c>
      <c r="N4" s="191">
        <f>$G4*1.2</f>
        <v>120</v>
      </c>
      <c r="O4" s="191">
        <f>$G4*1.2</f>
        <v>120</v>
      </c>
      <c r="P4" s="191">
        <f>$G4*1.33</f>
        <v>133</v>
      </c>
      <c r="Q4" s="191">
        <f>$G4*1.15</f>
        <v>114.99999999999999</v>
      </c>
      <c r="R4" s="191">
        <f>$G4*1</f>
        <v>100</v>
      </c>
      <c r="S4" s="191">
        <f>$G4*1</f>
        <v>100</v>
      </c>
      <c r="T4" s="191">
        <f>$G4*0.5</f>
        <v>50</v>
      </c>
      <c r="U4" s="191">
        <f>$G4*0.5</f>
        <v>50</v>
      </c>
      <c r="V4" s="191">
        <f>$G4*0.2</f>
        <v>20</v>
      </c>
      <c r="W4" s="191">
        <f>$G4*0.4</f>
        <v>40</v>
      </c>
      <c r="X4" s="191">
        <f>$G4*1.5</f>
        <v>150</v>
      </c>
      <c r="Y4" s="191">
        <f>$G4*0.45</f>
        <v>45</v>
      </c>
      <c r="Z4" s="191">
        <f>$G4*0.3</f>
        <v>30</v>
      </c>
      <c r="AA4" s="191">
        <f>$G4*0.2</f>
        <v>20</v>
      </c>
      <c r="AB4" s="191">
        <f>$G4*0.4</f>
        <v>40</v>
      </c>
      <c r="AC4" s="191">
        <f>$G4*0.65</f>
        <v>65</v>
      </c>
      <c r="AD4" s="191">
        <f>$G4*0.5</f>
        <v>50</v>
      </c>
      <c r="AE4" s="191">
        <f>$G4*0.75</f>
        <v>75</v>
      </c>
      <c r="AF4" s="191">
        <f>$G4*0.4</f>
        <v>40</v>
      </c>
      <c r="AG4" s="191">
        <f>$G4*0.25</f>
        <v>25</v>
      </c>
      <c r="AH4" s="191">
        <f>H4</f>
        <v>100</v>
      </c>
      <c r="AI4" s="192">
        <f>$H4*0.8</f>
        <v>80</v>
      </c>
      <c r="AJ4" s="192">
        <f>$H4*0.35</f>
        <v>35</v>
      </c>
      <c r="AK4" s="192">
        <f>$H4*0.3</f>
        <v>30</v>
      </c>
      <c r="AL4" s="192">
        <f>$H4*0.25</f>
        <v>25</v>
      </c>
      <c r="AM4" s="192">
        <f>$H4*0.175</f>
        <v>17.5</v>
      </c>
      <c r="AN4" s="192">
        <f>$H4*0.25</f>
        <v>25</v>
      </c>
      <c r="AO4" s="192">
        <f>$H4*0.125</f>
        <v>12.5</v>
      </c>
      <c r="AP4" s="192">
        <f>$H4*0.15</f>
        <v>15</v>
      </c>
      <c r="AQ4" s="192">
        <f>$H4*0.1</f>
        <v>10</v>
      </c>
      <c r="AR4" s="192">
        <f>$H4*0.2</f>
        <v>20</v>
      </c>
      <c r="AS4" s="192">
        <f>$H4*0.7</f>
        <v>70</v>
      </c>
      <c r="AT4" s="192">
        <f>$H4*1.2</f>
        <v>120</v>
      </c>
      <c r="AU4" s="192">
        <f>$H4*0.75</f>
        <v>75</v>
      </c>
      <c r="AV4" s="192">
        <f>$H4*0.35</f>
        <v>35</v>
      </c>
      <c r="AW4" s="192">
        <f>$H4*0.65</f>
        <v>65</v>
      </c>
      <c r="AX4" s="192">
        <f>$H4*0.6</f>
        <v>60</v>
      </c>
      <c r="AY4" s="192">
        <f>$H4*0.55</f>
        <v>55.000000000000007</v>
      </c>
      <c r="AZ4" s="192">
        <f>$H4*0.55</f>
        <v>55.000000000000007</v>
      </c>
      <c r="BA4" s="192">
        <f>$H4*0.55</f>
        <v>55.000000000000007</v>
      </c>
      <c r="BB4" s="192">
        <f>$H4*0.25</f>
        <v>25</v>
      </c>
      <c r="BC4" s="192">
        <f>$H4*0.25</f>
        <v>25</v>
      </c>
      <c r="BD4" s="192">
        <f>$H4*0.35</f>
        <v>35</v>
      </c>
      <c r="BE4" s="192">
        <f>$H4*0.3</f>
        <v>30</v>
      </c>
      <c r="BF4" s="192">
        <f>$H4*0.25</f>
        <v>25</v>
      </c>
      <c r="BG4" s="192">
        <f>$H4*0.15</f>
        <v>15</v>
      </c>
      <c r="BH4" s="192">
        <f>$H4*0.15</f>
        <v>15</v>
      </c>
      <c r="BI4" s="192">
        <f>$H4*0.75</f>
        <v>75</v>
      </c>
      <c r="BJ4" s="192">
        <f>$H4*0.8</f>
        <v>80</v>
      </c>
      <c r="BK4" s="192">
        <f>$H4*0.35</f>
        <v>35</v>
      </c>
      <c r="BL4" s="192">
        <f>$H4*0.35</f>
        <v>35</v>
      </c>
      <c r="BM4" s="192">
        <f>$H4*0.8</f>
        <v>80</v>
      </c>
      <c r="BN4" s="192">
        <f>$H4*0.5</f>
        <v>50</v>
      </c>
      <c r="BO4" s="192">
        <f>$H4*0.5</f>
        <v>50</v>
      </c>
      <c r="BP4" s="192">
        <f>$H4*0.2</f>
        <v>20</v>
      </c>
      <c r="BQ4" s="192">
        <f>$H4*0.15</f>
        <v>15</v>
      </c>
      <c r="BR4" s="192">
        <f>$H4*0.15</f>
        <v>15</v>
      </c>
      <c r="BS4" s="192">
        <f>$H4*0.2</f>
        <v>20</v>
      </c>
      <c r="BT4" s="192">
        <f>$H4*0.2</f>
        <v>20</v>
      </c>
      <c r="BU4" s="192">
        <f>$H4*0.2</f>
        <v>20</v>
      </c>
      <c r="BV4" s="192">
        <f>$H4*0.2</f>
        <v>20</v>
      </c>
      <c r="BW4" s="192">
        <f>$H4*0.15</f>
        <v>15</v>
      </c>
      <c r="BX4" s="192">
        <f>$H4*0.15</f>
        <v>15</v>
      </c>
      <c r="BY4" s="192">
        <f>$H4*0.6</f>
        <v>60</v>
      </c>
      <c r="BZ4" s="192">
        <f>$H4*0.4</f>
        <v>40</v>
      </c>
      <c r="CA4" s="192">
        <f>$H4*0.15</f>
        <v>15</v>
      </c>
      <c r="CB4" s="192">
        <f>$H4*0.4</f>
        <v>40</v>
      </c>
      <c r="CC4" s="192">
        <f>$H4*0.35</f>
        <v>35</v>
      </c>
      <c r="CD4" s="193">
        <f>$H4*0.2</f>
        <v>20</v>
      </c>
      <c r="CE4" s="193">
        <f>$H4*0.35</f>
        <v>35</v>
      </c>
      <c r="CF4" s="193">
        <f>$H4*0.2</f>
        <v>20</v>
      </c>
      <c r="CG4" s="193">
        <f>$H4*0.2</f>
        <v>20</v>
      </c>
      <c r="CH4" s="193">
        <f>$H4*0.2</f>
        <v>20</v>
      </c>
      <c r="CI4" s="193">
        <f>$H4*0.6</f>
        <v>60</v>
      </c>
      <c r="CJ4" s="193">
        <f>$H4*0.2</f>
        <v>20</v>
      </c>
      <c r="CK4" s="193">
        <f>$H4*0.6</f>
        <v>60</v>
      </c>
      <c r="CL4" s="193">
        <f>$H4*0.3</f>
        <v>30</v>
      </c>
      <c r="CM4" s="194">
        <f>$I4</f>
        <v>100</v>
      </c>
      <c r="CN4" s="192">
        <f>$I4*0.9</f>
        <v>90</v>
      </c>
      <c r="CO4" s="192">
        <f>$I4*0.7</f>
        <v>70</v>
      </c>
      <c r="CP4" s="192">
        <f>$I4*0.7</f>
        <v>70</v>
      </c>
      <c r="CQ4" s="192">
        <f>$I4*0.65</f>
        <v>65</v>
      </c>
      <c r="CR4" s="192">
        <f>$I4*0.7</f>
        <v>70</v>
      </c>
      <c r="CS4" s="192">
        <f>$I4*0.7</f>
        <v>70</v>
      </c>
      <c r="CT4" s="192">
        <f>$G4*0.75</f>
        <v>75</v>
      </c>
      <c r="CU4" s="192">
        <f>$I4*0.5</f>
        <v>50</v>
      </c>
      <c r="CV4" s="192">
        <f>$I4*0.35</f>
        <v>35</v>
      </c>
      <c r="CW4" s="192">
        <f>$I4*0.35</f>
        <v>35</v>
      </c>
      <c r="CX4" s="192">
        <f>$I4*0.25</f>
        <v>25</v>
      </c>
      <c r="CY4" s="192">
        <f>$I4*0.25</f>
        <v>25</v>
      </c>
      <c r="CZ4" s="192">
        <f t="shared" ref="CZ4:DB5" si="0">$G4*0.33</f>
        <v>33</v>
      </c>
      <c r="DA4" s="192">
        <f t="shared" si="0"/>
        <v>33</v>
      </c>
      <c r="DB4" s="192">
        <f t="shared" si="0"/>
        <v>33</v>
      </c>
      <c r="DC4" s="192">
        <f>$G4*0.75</f>
        <v>75</v>
      </c>
      <c r="DD4" s="192">
        <f>$I4*0.4</f>
        <v>40</v>
      </c>
      <c r="DE4" s="192">
        <f>$I4*1.25</f>
        <v>125</v>
      </c>
      <c r="DF4" s="192">
        <f>$I4*0.7</f>
        <v>70</v>
      </c>
      <c r="DG4" s="192">
        <f>$I4*1</f>
        <v>100</v>
      </c>
      <c r="DH4" s="195">
        <f>$I4*1.5</f>
        <v>150</v>
      </c>
    </row>
    <row r="5" spans="1:112" x14ac:dyDescent="0.25">
      <c r="A5" s="150">
        <v>2</v>
      </c>
      <c r="B5" s="196" t="s">
        <v>215</v>
      </c>
      <c r="C5" s="150">
        <v>44</v>
      </c>
      <c r="D5" s="186">
        <v>0.5</v>
      </c>
      <c r="E5" s="186">
        <v>0.6</v>
      </c>
      <c r="F5" s="186">
        <v>0.7</v>
      </c>
      <c r="G5" s="197">
        <v>100</v>
      </c>
      <c r="H5" s="198">
        <v>100</v>
      </c>
      <c r="I5" s="199">
        <v>100</v>
      </c>
      <c r="J5" s="200">
        <f t="shared" ref="J5:J10" si="1">$G5*0.8</f>
        <v>80</v>
      </c>
      <c r="K5" s="201">
        <f t="shared" ref="K5:K10" si="2">G5</f>
        <v>100</v>
      </c>
      <c r="L5" s="201">
        <f>$G5*0.5</f>
        <v>50</v>
      </c>
      <c r="M5" s="201">
        <f>$G5*0.4</f>
        <v>40</v>
      </c>
      <c r="N5" s="201">
        <f t="shared" ref="N5:O10" si="3">$G5*1.2</f>
        <v>120</v>
      </c>
      <c r="O5" s="201">
        <f t="shared" si="3"/>
        <v>120</v>
      </c>
      <c r="P5" s="201">
        <f t="shared" ref="P5:P10" si="4">$G5*1.33</f>
        <v>133</v>
      </c>
      <c r="Q5" s="201">
        <f t="shared" ref="Q5:Q10" si="5">$G5*1.15</f>
        <v>114.99999999999999</v>
      </c>
      <c r="R5" s="201">
        <f t="shared" ref="R5:S10" si="6">$G5*1</f>
        <v>100</v>
      </c>
      <c r="S5" s="201">
        <f t="shared" si="6"/>
        <v>100</v>
      </c>
      <c r="T5" s="201">
        <f t="shared" ref="T5:U10" si="7">$G5*0.5</f>
        <v>50</v>
      </c>
      <c r="U5" s="201">
        <f t="shared" si="7"/>
        <v>50</v>
      </c>
      <c r="V5" s="201">
        <f t="shared" ref="V5:V10" si="8">$G5*0.2</f>
        <v>20</v>
      </c>
      <c r="W5" s="201">
        <f t="shared" ref="W5:W10" si="9">$G5*0.4</f>
        <v>40</v>
      </c>
      <c r="X5" s="201">
        <f t="shared" ref="X5:X10" si="10">$G5*1.5</f>
        <v>150</v>
      </c>
      <c r="Y5" s="201">
        <f t="shared" ref="Y5:Y10" si="11">$G5*0.45</f>
        <v>45</v>
      </c>
      <c r="Z5" s="201">
        <f t="shared" ref="Z5:Z10" si="12">$G5*0.3</f>
        <v>30</v>
      </c>
      <c r="AA5" s="201">
        <f t="shared" ref="AA5:AA10" si="13">$G5*0.2</f>
        <v>20</v>
      </c>
      <c r="AB5" s="201">
        <f t="shared" ref="AB5:AB10" si="14">$G5*0.4</f>
        <v>40</v>
      </c>
      <c r="AC5" s="201">
        <f t="shared" ref="AC5:AC10" si="15">$G5*0.65</f>
        <v>65</v>
      </c>
      <c r="AD5" s="201">
        <f t="shared" ref="AD5:AD10" si="16">$G5*0.5</f>
        <v>50</v>
      </c>
      <c r="AE5" s="201">
        <f t="shared" ref="AE5:AE10" si="17">$G5*0.75</f>
        <v>75</v>
      </c>
      <c r="AF5" s="201">
        <f t="shared" ref="AF5:AF10" si="18">$G5*0.4</f>
        <v>40</v>
      </c>
      <c r="AG5" s="201">
        <f t="shared" ref="AG5:AG10" si="19">$G5*0.25</f>
        <v>25</v>
      </c>
      <c r="AH5" s="201">
        <f t="shared" ref="AH5:AH10" si="20">H5</f>
        <v>100</v>
      </c>
      <c r="AI5" s="202">
        <f>$H5*0.8</f>
        <v>80</v>
      </c>
      <c r="AJ5" s="202">
        <f>$H5*0.35</f>
        <v>35</v>
      </c>
      <c r="AK5" s="202">
        <f>$H5*0.3</f>
        <v>30</v>
      </c>
      <c r="AL5" s="202">
        <f>$H5*0.25</f>
        <v>25</v>
      </c>
      <c r="AM5" s="202">
        <f t="shared" ref="AM5:AM10" si="21">$H5*0.175</f>
        <v>17.5</v>
      </c>
      <c r="AN5" s="202">
        <f t="shared" ref="AN5:AN10" si="22">$H5*0.25</f>
        <v>25</v>
      </c>
      <c r="AO5" s="202">
        <f t="shared" ref="AO5:AO10" si="23">$H5*0.125</f>
        <v>12.5</v>
      </c>
      <c r="AP5" s="202">
        <f t="shared" ref="AP5:AP10" si="24">$H5*0.15</f>
        <v>15</v>
      </c>
      <c r="AQ5" s="202">
        <f t="shared" ref="AQ5:AQ10" si="25">$H5*0.1</f>
        <v>10</v>
      </c>
      <c r="AR5" s="202">
        <f t="shared" ref="AR5:AR10" si="26">$H5*0.2</f>
        <v>20</v>
      </c>
      <c r="AS5" s="202">
        <f t="shared" ref="AS5:AS10" si="27">$H5*0.7</f>
        <v>70</v>
      </c>
      <c r="AT5" s="202">
        <f t="shared" ref="AT5:AT10" si="28">$H5*1.2</f>
        <v>120</v>
      </c>
      <c r="AU5" s="202">
        <f t="shared" ref="AU5:AU10" si="29">$H5*0.75</f>
        <v>75</v>
      </c>
      <c r="AV5" s="202">
        <f t="shared" ref="AV5:AV10" si="30">$H5*0.35</f>
        <v>35</v>
      </c>
      <c r="AW5" s="202">
        <f t="shared" ref="AW5:AW10" si="31">$H5*0.65</f>
        <v>65</v>
      </c>
      <c r="AX5" s="202">
        <f t="shared" ref="AX5:AX10" si="32">$H5*0.6</f>
        <v>60</v>
      </c>
      <c r="AY5" s="202">
        <f t="shared" ref="AY5:BA10" si="33">$H5*0.55</f>
        <v>55.000000000000007</v>
      </c>
      <c r="AZ5" s="202">
        <f t="shared" si="33"/>
        <v>55.000000000000007</v>
      </c>
      <c r="BA5" s="202">
        <f t="shared" si="33"/>
        <v>55.000000000000007</v>
      </c>
      <c r="BB5" s="202">
        <f t="shared" ref="BB5:BC10" si="34">$H5*0.25</f>
        <v>25</v>
      </c>
      <c r="BC5" s="202">
        <f t="shared" si="34"/>
        <v>25</v>
      </c>
      <c r="BD5" s="202">
        <f t="shared" ref="BD5:BD10" si="35">$H5*0.35</f>
        <v>35</v>
      </c>
      <c r="BE5" s="202">
        <f t="shared" ref="BE5:BE10" si="36">$H5*0.3</f>
        <v>30</v>
      </c>
      <c r="BF5" s="202">
        <f t="shared" ref="BF5:BF10" si="37">$H5*0.25</f>
        <v>25</v>
      </c>
      <c r="BG5" s="202">
        <f t="shared" ref="BG5:BH10" si="38">$H5*0.15</f>
        <v>15</v>
      </c>
      <c r="BH5" s="202">
        <f t="shared" si="38"/>
        <v>15</v>
      </c>
      <c r="BI5" s="202">
        <f t="shared" ref="BI5:BI10" si="39">$H5*0.75</f>
        <v>75</v>
      </c>
      <c r="BJ5" s="202">
        <f t="shared" ref="BJ5:BJ10" si="40">$H5*0.8</f>
        <v>80</v>
      </c>
      <c r="BK5" s="202">
        <f t="shared" ref="BK5:BL10" si="41">$H5*0.35</f>
        <v>35</v>
      </c>
      <c r="BL5" s="202">
        <f t="shared" si="41"/>
        <v>35</v>
      </c>
      <c r="BM5" s="202">
        <f t="shared" ref="BM5:BM10" si="42">$H5*0.8</f>
        <v>80</v>
      </c>
      <c r="BN5" s="202">
        <f t="shared" ref="BN5:BO10" si="43">$H5*0.5</f>
        <v>50</v>
      </c>
      <c r="BO5" s="202">
        <f t="shared" si="43"/>
        <v>50</v>
      </c>
      <c r="BP5" s="202">
        <f t="shared" ref="BP5:BP10" si="44">$H5*0.2</f>
        <v>20</v>
      </c>
      <c r="BQ5" s="202">
        <f t="shared" ref="BQ5:BR10" si="45">$H5*0.15</f>
        <v>15</v>
      </c>
      <c r="BR5" s="202">
        <f t="shared" si="45"/>
        <v>15</v>
      </c>
      <c r="BS5" s="202">
        <f t="shared" ref="BS5:BV10" si="46">$H5*0.2</f>
        <v>20</v>
      </c>
      <c r="BT5" s="202">
        <f t="shared" si="46"/>
        <v>20</v>
      </c>
      <c r="BU5" s="202">
        <f t="shared" si="46"/>
        <v>20</v>
      </c>
      <c r="BV5" s="202">
        <f t="shared" si="46"/>
        <v>20</v>
      </c>
      <c r="BW5" s="202">
        <f t="shared" ref="BW5:BX10" si="47">$H5*0.15</f>
        <v>15</v>
      </c>
      <c r="BX5" s="202">
        <f t="shared" si="47"/>
        <v>15</v>
      </c>
      <c r="BY5" s="202">
        <f t="shared" ref="BY5:BY10" si="48">$H5*0.6</f>
        <v>60</v>
      </c>
      <c r="BZ5" s="202">
        <f t="shared" ref="BZ5:BZ10" si="49">$H5*0.4</f>
        <v>40</v>
      </c>
      <c r="CA5" s="202">
        <f t="shared" ref="CA5:CA10" si="50">$H5*0.15</f>
        <v>15</v>
      </c>
      <c r="CB5" s="202">
        <f t="shared" ref="CB5:CB10" si="51">$H5*0.4</f>
        <v>40</v>
      </c>
      <c r="CC5" s="202">
        <f t="shared" ref="CC5:CC10" si="52">$H5*0.35</f>
        <v>35</v>
      </c>
      <c r="CD5" s="203">
        <f t="shared" ref="CD5:CD10" si="53">$H5*0.2</f>
        <v>20</v>
      </c>
      <c r="CE5" s="203">
        <f t="shared" ref="CE5:CE10" si="54">$H5*0.35</f>
        <v>35</v>
      </c>
      <c r="CF5" s="203">
        <f t="shared" ref="CF5:CH10" si="55">$H5*0.2</f>
        <v>20</v>
      </c>
      <c r="CG5" s="203">
        <f t="shared" si="55"/>
        <v>20</v>
      </c>
      <c r="CH5" s="203">
        <f t="shared" si="55"/>
        <v>20</v>
      </c>
      <c r="CI5" s="203">
        <f t="shared" ref="CI5:CI10" si="56">$H5*0.6</f>
        <v>60</v>
      </c>
      <c r="CJ5" s="203">
        <f t="shared" ref="CJ5:CJ10" si="57">$H5*0.2</f>
        <v>20</v>
      </c>
      <c r="CK5" s="203">
        <f t="shared" ref="CK5:CK10" si="58">$H5*0.6</f>
        <v>60</v>
      </c>
      <c r="CL5" s="203">
        <f t="shared" ref="CL5:CL10" si="59">$H5*0.3</f>
        <v>30</v>
      </c>
      <c r="CM5" s="202">
        <f t="shared" ref="CM5:CM10" si="60">$I5</f>
        <v>100</v>
      </c>
      <c r="CN5" s="202">
        <f>$I5*0.9</f>
        <v>90</v>
      </c>
      <c r="CO5" s="202">
        <f>$I5*0.7</f>
        <v>70</v>
      </c>
      <c r="CP5" s="202">
        <f>$I5*0.7</f>
        <v>70</v>
      </c>
      <c r="CQ5" s="202">
        <f>$I5*0.65</f>
        <v>65</v>
      </c>
      <c r="CR5" s="202">
        <f>$I5*0.7</f>
        <v>70</v>
      </c>
      <c r="CS5" s="202">
        <f>$I5*0.7</f>
        <v>70</v>
      </c>
      <c r="CT5" s="202">
        <f>$G5*0.75</f>
        <v>75</v>
      </c>
      <c r="CU5" s="202">
        <f>$I5*0.5</f>
        <v>50</v>
      </c>
      <c r="CV5" s="202">
        <f>$I5*0.35</f>
        <v>35</v>
      </c>
      <c r="CW5" s="202">
        <f>$I5*0.35</f>
        <v>35</v>
      </c>
      <c r="CX5" s="202">
        <f>$I5*0.25</f>
        <v>25</v>
      </c>
      <c r="CY5" s="202">
        <f>$I5*0.25</f>
        <v>25</v>
      </c>
      <c r="CZ5" s="202">
        <f t="shared" si="0"/>
        <v>33</v>
      </c>
      <c r="DA5" s="202">
        <f t="shared" si="0"/>
        <v>33</v>
      </c>
      <c r="DB5" s="202">
        <f t="shared" si="0"/>
        <v>33</v>
      </c>
      <c r="DC5" s="202">
        <f>$G5*0.75</f>
        <v>75</v>
      </c>
      <c r="DD5" s="202">
        <f>$I5*0.4</f>
        <v>40</v>
      </c>
      <c r="DE5" s="202">
        <f>$I5*1.25</f>
        <v>125</v>
      </c>
      <c r="DF5" s="202">
        <f>$I5*0.7</f>
        <v>70</v>
      </c>
      <c r="DG5" s="202">
        <f>$I5*1</f>
        <v>100</v>
      </c>
      <c r="DH5" s="204">
        <f>$I5*1.5</f>
        <v>150</v>
      </c>
    </row>
    <row r="6" spans="1:112" x14ac:dyDescent="0.25">
      <c r="A6" s="150">
        <v>3</v>
      </c>
      <c r="B6" s="196" t="s">
        <v>208</v>
      </c>
      <c r="C6" s="150">
        <v>22</v>
      </c>
      <c r="D6" s="186">
        <v>1</v>
      </c>
      <c r="E6" s="186">
        <v>1</v>
      </c>
      <c r="F6" s="186">
        <v>1</v>
      </c>
      <c r="G6" s="197">
        <v>415</v>
      </c>
      <c r="H6" s="198">
        <v>295</v>
      </c>
      <c r="I6" s="199">
        <v>255</v>
      </c>
      <c r="J6" s="200">
        <f t="shared" si="1"/>
        <v>332</v>
      </c>
      <c r="K6" s="201">
        <f t="shared" si="2"/>
        <v>415</v>
      </c>
      <c r="L6" s="201">
        <f t="shared" ref="L6:L10" si="61">$G6*0.5</f>
        <v>207.5</v>
      </c>
      <c r="M6" s="201">
        <f t="shared" ref="M6:M10" si="62">$G6*0.4</f>
        <v>166</v>
      </c>
      <c r="N6" s="201">
        <f t="shared" si="3"/>
        <v>498</v>
      </c>
      <c r="O6" s="201">
        <f t="shared" si="3"/>
        <v>498</v>
      </c>
      <c r="P6" s="201">
        <f t="shared" si="4"/>
        <v>551.95000000000005</v>
      </c>
      <c r="Q6" s="201">
        <f t="shared" si="5"/>
        <v>477.24999999999994</v>
      </c>
      <c r="R6" s="201">
        <f t="shared" si="6"/>
        <v>415</v>
      </c>
      <c r="S6" s="201">
        <f t="shared" si="6"/>
        <v>415</v>
      </c>
      <c r="T6" s="201">
        <f t="shared" si="7"/>
        <v>207.5</v>
      </c>
      <c r="U6" s="201">
        <f t="shared" si="7"/>
        <v>207.5</v>
      </c>
      <c r="V6" s="201">
        <f t="shared" si="8"/>
        <v>83</v>
      </c>
      <c r="W6" s="201">
        <f t="shared" si="9"/>
        <v>166</v>
      </c>
      <c r="X6" s="201">
        <f t="shared" si="10"/>
        <v>622.5</v>
      </c>
      <c r="Y6" s="201">
        <f t="shared" si="11"/>
        <v>186.75</v>
      </c>
      <c r="Z6" s="201">
        <f t="shared" si="12"/>
        <v>124.5</v>
      </c>
      <c r="AA6" s="201">
        <f t="shared" si="13"/>
        <v>83</v>
      </c>
      <c r="AB6" s="201">
        <f t="shared" si="14"/>
        <v>166</v>
      </c>
      <c r="AC6" s="201">
        <f t="shared" si="15"/>
        <v>269.75</v>
      </c>
      <c r="AD6" s="201">
        <f t="shared" si="16"/>
        <v>207.5</v>
      </c>
      <c r="AE6" s="201">
        <f t="shared" si="17"/>
        <v>311.25</v>
      </c>
      <c r="AF6" s="201">
        <f t="shared" si="18"/>
        <v>166</v>
      </c>
      <c r="AG6" s="201">
        <f t="shared" si="19"/>
        <v>103.75</v>
      </c>
      <c r="AH6" s="201">
        <f t="shared" si="20"/>
        <v>295</v>
      </c>
      <c r="AI6" s="202">
        <f t="shared" ref="AI6:AI10" si="63">$H6*0.8</f>
        <v>236</v>
      </c>
      <c r="AJ6" s="202">
        <f t="shared" ref="AJ6:AJ10" si="64">$H6*0.35</f>
        <v>103.25</v>
      </c>
      <c r="AK6" s="202">
        <f t="shared" ref="AK6:AK10" si="65">$H6*0.3</f>
        <v>88.5</v>
      </c>
      <c r="AL6" s="202">
        <f t="shared" ref="AL6:AL10" si="66">$H6*0.25</f>
        <v>73.75</v>
      </c>
      <c r="AM6" s="202">
        <f t="shared" si="21"/>
        <v>51.625</v>
      </c>
      <c r="AN6" s="202">
        <f t="shared" si="22"/>
        <v>73.75</v>
      </c>
      <c r="AO6" s="202">
        <f t="shared" si="23"/>
        <v>36.875</v>
      </c>
      <c r="AP6" s="202">
        <f t="shared" si="24"/>
        <v>44.25</v>
      </c>
      <c r="AQ6" s="202">
        <f t="shared" si="25"/>
        <v>29.5</v>
      </c>
      <c r="AR6" s="202">
        <f t="shared" si="26"/>
        <v>59</v>
      </c>
      <c r="AS6" s="202">
        <f t="shared" si="27"/>
        <v>206.5</v>
      </c>
      <c r="AT6" s="202">
        <f t="shared" si="28"/>
        <v>354</v>
      </c>
      <c r="AU6" s="202">
        <f t="shared" si="29"/>
        <v>221.25</v>
      </c>
      <c r="AV6" s="202">
        <f t="shared" si="30"/>
        <v>103.25</v>
      </c>
      <c r="AW6" s="202">
        <f t="shared" si="31"/>
        <v>191.75</v>
      </c>
      <c r="AX6" s="202">
        <f t="shared" si="32"/>
        <v>177</v>
      </c>
      <c r="AY6" s="202">
        <f t="shared" si="33"/>
        <v>162.25</v>
      </c>
      <c r="AZ6" s="202">
        <f t="shared" si="33"/>
        <v>162.25</v>
      </c>
      <c r="BA6" s="202">
        <f t="shared" si="33"/>
        <v>162.25</v>
      </c>
      <c r="BB6" s="202">
        <f t="shared" si="34"/>
        <v>73.75</v>
      </c>
      <c r="BC6" s="202">
        <f t="shared" si="34"/>
        <v>73.75</v>
      </c>
      <c r="BD6" s="202">
        <f t="shared" si="35"/>
        <v>103.25</v>
      </c>
      <c r="BE6" s="202">
        <f t="shared" si="36"/>
        <v>88.5</v>
      </c>
      <c r="BF6" s="202">
        <f t="shared" si="37"/>
        <v>73.75</v>
      </c>
      <c r="BG6" s="202">
        <f t="shared" si="38"/>
        <v>44.25</v>
      </c>
      <c r="BH6" s="202">
        <f t="shared" si="38"/>
        <v>44.25</v>
      </c>
      <c r="BI6" s="202">
        <f t="shared" si="39"/>
        <v>221.25</v>
      </c>
      <c r="BJ6" s="202">
        <f t="shared" si="40"/>
        <v>236</v>
      </c>
      <c r="BK6" s="202">
        <f t="shared" si="41"/>
        <v>103.25</v>
      </c>
      <c r="BL6" s="202">
        <f t="shared" si="41"/>
        <v>103.25</v>
      </c>
      <c r="BM6" s="202">
        <f t="shared" si="42"/>
        <v>236</v>
      </c>
      <c r="BN6" s="202">
        <f t="shared" si="43"/>
        <v>147.5</v>
      </c>
      <c r="BO6" s="202">
        <f t="shared" si="43"/>
        <v>147.5</v>
      </c>
      <c r="BP6" s="202">
        <f t="shared" si="44"/>
        <v>59</v>
      </c>
      <c r="BQ6" s="202">
        <f t="shared" si="45"/>
        <v>44.25</v>
      </c>
      <c r="BR6" s="202">
        <f t="shared" si="45"/>
        <v>44.25</v>
      </c>
      <c r="BS6" s="202">
        <f t="shared" si="46"/>
        <v>59</v>
      </c>
      <c r="BT6" s="202">
        <f t="shared" si="46"/>
        <v>59</v>
      </c>
      <c r="BU6" s="202">
        <f t="shared" si="46"/>
        <v>59</v>
      </c>
      <c r="BV6" s="202">
        <f t="shared" si="46"/>
        <v>59</v>
      </c>
      <c r="BW6" s="202">
        <f t="shared" si="47"/>
        <v>44.25</v>
      </c>
      <c r="BX6" s="202">
        <f t="shared" si="47"/>
        <v>44.25</v>
      </c>
      <c r="BY6" s="202">
        <f t="shared" si="48"/>
        <v>177</v>
      </c>
      <c r="BZ6" s="202">
        <f t="shared" si="49"/>
        <v>118</v>
      </c>
      <c r="CA6" s="202">
        <f t="shared" si="50"/>
        <v>44.25</v>
      </c>
      <c r="CB6" s="202">
        <f t="shared" si="51"/>
        <v>118</v>
      </c>
      <c r="CC6" s="202">
        <f t="shared" si="52"/>
        <v>103.25</v>
      </c>
      <c r="CD6" s="203">
        <f t="shared" si="53"/>
        <v>59</v>
      </c>
      <c r="CE6" s="203">
        <f t="shared" si="54"/>
        <v>103.25</v>
      </c>
      <c r="CF6" s="203">
        <f t="shared" si="55"/>
        <v>59</v>
      </c>
      <c r="CG6" s="203">
        <f t="shared" si="55"/>
        <v>59</v>
      </c>
      <c r="CH6" s="203">
        <f t="shared" si="55"/>
        <v>59</v>
      </c>
      <c r="CI6" s="203">
        <f t="shared" si="56"/>
        <v>177</v>
      </c>
      <c r="CJ6" s="203">
        <f t="shared" si="57"/>
        <v>59</v>
      </c>
      <c r="CK6" s="203">
        <f t="shared" si="58"/>
        <v>177</v>
      </c>
      <c r="CL6" s="203">
        <f t="shared" si="59"/>
        <v>88.5</v>
      </c>
      <c r="CM6" s="202">
        <f t="shared" si="60"/>
        <v>255</v>
      </c>
      <c r="CN6" s="202">
        <f t="shared" ref="CN6:CN10" si="67">$I6*0.9</f>
        <v>229.5</v>
      </c>
      <c r="CO6" s="202">
        <f t="shared" ref="CO6:CP10" si="68">$I6*0.7</f>
        <v>178.5</v>
      </c>
      <c r="CP6" s="202">
        <f t="shared" si="68"/>
        <v>178.5</v>
      </c>
      <c r="CQ6" s="202">
        <f t="shared" ref="CQ6:CQ10" si="69">$I6*0.65</f>
        <v>165.75</v>
      </c>
      <c r="CR6" s="202">
        <f t="shared" ref="CR6:CS10" si="70">$I6*0.7</f>
        <v>178.5</v>
      </c>
      <c r="CS6" s="202">
        <f t="shared" si="70"/>
        <v>178.5</v>
      </c>
      <c r="CT6" s="202">
        <f>$G6*0.75</f>
        <v>311.25</v>
      </c>
      <c r="CU6" s="202">
        <f t="shared" ref="CU6:CU10" si="71">$I6*0.5</f>
        <v>127.5</v>
      </c>
      <c r="CV6" s="202">
        <f t="shared" ref="CV6:CW10" si="72">$I6*0.35</f>
        <v>89.25</v>
      </c>
      <c r="CW6" s="202">
        <f t="shared" si="72"/>
        <v>89.25</v>
      </c>
      <c r="CX6" s="202">
        <f t="shared" ref="CX6:CY10" si="73">$I6*0.25</f>
        <v>63.75</v>
      </c>
      <c r="CY6" s="202">
        <f t="shared" si="73"/>
        <v>63.75</v>
      </c>
      <c r="CZ6" s="202">
        <f t="shared" ref="CZ6:DB10" si="74">$G6*0.33</f>
        <v>136.95000000000002</v>
      </c>
      <c r="DA6" s="202">
        <f t="shared" si="74"/>
        <v>136.95000000000002</v>
      </c>
      <c r="DB6" s="202">
        <f t="shared" si="74"/>
        <v>136.95000000000002</v>
      </c>
      <c r="DC6" s="202">
        <f t="shared" ref="DC6:DC10" si="75">$G6*0.75</f>
        <v>311.25</v>
      </c>
      <c r="DD6" s="202">
        <f t="shared" ref="DD6:DD10" si="76">$I6*0.4</f>
        <v>102</v>
      </c>
      <c r="DE6" s="202">
        <f t="shared" ref="DE6:DE10" si="77">$I6*1.25</f>
        <v>318.75</v>
      </c>
      <c r="DF6" s="202">
        <f t="shared" ref="DF6:DF10" si="78">$I6*0.7</f>
        <v>178.5</v>
      </c>
      <c r="DG6" s="202">
        <f t="shared" ref="DG6:DG10" si="79">$I6*1</f>
        <v>255</v>
      </c>
      <c r="DH6" s="204">
        <f t="shared" ref="DH6:DH10" si="80">$I6*1.5</f>
        <v>382.5</v>
      </c>
    </row>
    <row r="7" spans="1:112" x14ac:dyDescent="0.25">
      <c r="A7" s="150">
        <v>4</v>
      </c>
      <c r="B7" s="196"/>
      <c r="D7" s="186">
        <v>1</v>
      </c>
      <c r="E7" s="186">
        <v>1</v>
      </c>
      <c r="F7" s="186">
        <v>1</v>
      </c>
      <c r="G7" s="197"/>
      <c r="H7" s="198"/>
      <c r="I7" s="199"/>
      <c r="J7" s="200">
        <f t="shared" si="1"/>
        <v>0</v>
      </c>
      <c r="K7" s="201">
        <f t="shared" si="2"/>
        <v>0</v>
      </c>
      <c r="L7" s="201">
        <f t="shared" si="61"/>
        <v>0</v>
      </c>
      <c r="M7" s="201">
        <f t="shared" si="62"/>
        <v>0</v>
      </c>
      <c r="N7" s="201">
        <f t="shared" si="3"/>
        <v>0</v>
      </c>
      <c r="O7" s="201">
        <f t="shared" si="3"/>
        <v>0</v>
      </c>
      <c r="P7" s="201">
        <f t="shared" si="4"/>
        <v>0</v>
      </c>
      <c r="Q7" s="201">
        <f t="shared" si="5"/>
        <v>0</v>
      </c>
      <c r="R7" s="201">
        <f t="shared" si="6"/>
        <v>0</v>
      </c>
      <c r="S7" s="201">
        <f t="shared" si="6"/>
        <v>0</v>
      </c>
      <c r="T7" s="201">
        <f t="shared" si="7"/>
        <v>0</v>
      </c>
      <c r="U7" s="201">
        <f t="shared" si="7"/>
        <v>0</v>
      </c>
      <c r="V7" s="201">
        <f t="shared" si="8"/>
        <v>0</v>
      </c>
      <c r="W7" s="201">
        <f t="shared" si="9"/>
        <v>0</v>
      </c>
      <c r="X7" s="201">
        <f t="shared" si="10"/>
        <v>0</v>
      </c>
      <c r="Y7" s="201">
        <f t="shared" si="11"/>
        <v>0</v>
      </c>
      <c r="Z7" s="201">
        <f t="shared" si="12"/>
        <v>0</v>
      </c>
      <c r="AA7" s="201">
        <f t="shared" si="13"/>
        <v>0</v>
      </c>
      <c r="AB7" s="201">
        <f t="shared" si="14"/>
        <v>0</v>
      </c>
      <c r="AC7" s="201">
        <f t="shared" si="15"/>
        <v>0</v>
      </c>
      <c r="AD7" s="201">
        <f t="shared" si="16"/>
        <v>0</v>
      </c>
      <c r="AE7" s="201">
        <f t="shared" si="17"/>
        <v>0</v>
      </c>
      <c r="AF7" s="201">
        <f t="shared" si="18"/>
        <v>0</v>
      </c>
      <c r="AG7" s="201">
        <f t="shared" si="19"/>
        <v>0</v>
      </c>
      <c r="AH7" s="201">
        <f t="shared" si="20"/>
        <v>0</v>
      </c>
      <c r="AI7" s="202">
        <f t="shared" si="63"/>
        <v>0</v>
      </c>
      <c r="AJ7" s="202">
        <f t="shared" si="64"/>
        <v>0</v>
      </c>
      <c r="AK7" s="202">
        <f t="shared" si="65"/>
        <v>0</v>
      </c>
      <c r="AL7" s="202">
        <f t="shared" si="66"/>
        <v>0</v>
      </c>
      <c r="AM7" s="202">
        <f t="shared" si="21"/>
        <v>0</v>
      </c>
      <c r="AN7" s="202">
        <f t="shared" si="22"/>
        <v>0</v>
      </c>
      <c r="AO7" s="202">
        <f t="shared" si="23"/>
        <v>0</v>
      </c>
      <c r="AP7" s="202">
        <f t="shared" si="24"/>
        <v>0</v>
      </c>
      <c r="AQ7" s="202">
        <f t="shared" si="25"/>
        <v>0</v>
      </c>
      <c r="AR7" s="202">
        <f t="shared" si="26"/>
        <v>0</v>
      </c>
      <c r="AS7" s="202">
        <f t="shared" si="27"/>
        <v>0</v>
      </c>
      <c r="AT7" s="202">
        <f t="shared" si="28"/>
        <v>0</v>
      </c>
      <c r="AU7" s="202">
        <f t="shared" si="29"/>
        <v>0</v>
      </c>
      <c r="AV7" s="202">
        <f t="shared" si="30"/>
        <v>0</v>
      </c>
      <c r="AW7" s="202">
        <f t="shared" si="31"/>
        <v>0</v>
      </c>
      <c r="AX7" s="202">
        <f t="shared" si="32"/>
        <v>0</v>
      </c>
      <c r="AY7" s="202">
        <f t="shared" si="33"/>
        <v>0</v>
      </c>
      <c r="AZ7" s="202">
        <f t="shared" si="33"/>
        <v>0</v>
      </c>
      <c r="BA7" s="202">
        <f t="shared" si="33"/>
        <v>0</v>
      </c>
      <c r="BB7" s="202">
        <f t="shared" si="34"/>
        <v>0</v>
      </c>
      <c r="BC7" s="202">
        <f t="shared" si="34"/>
        <v>0</v>
      </c>
      <c r="BD7" s="202">
        <f t="shared" si="35"/>
        <v>0</v>
      </c>
      <c r="BE7" s="202">
        <f t="shared" si="36"/>
        <v>0</v>
      </c>
      <c r="BF7" s="202">
        <f t="shared" si="37"/>
        <v>0</v>
      </c>
      <c r="BG7" s="202">
        <f t="shared" si="38"/>
        <v>0</v>
      </c>
      <c r="BH7" s="202">
        <f t="shared" si="38"/>
        <v>0</v>
      </c>
      <c r="BI7" s="202">
        <f t="shared" si="39"/>
        <v>0</v>
      </c>
      <c r="BJ7" s="202">
        <f t="shared" si="40"/>
        <v>0</v>
      </c>
      <c r="BK7" s="202">
        <f t="shared" si="41"/>
        <v>0</v>
      </c>
      <c r="BL7" s="202">
        <f t="shared" si="41"/>
        <v>0</v>
      </c>
      <c r="BM7" s="202">
        <f t="shared" si="42"/>
        <v>0</v>
      </c>
      <c r="BN7" s="202">
        <f t="shared" si="43"/>
        <v>0</v>
      </c>
      <c r="BO7" s="202">
        <f t="shared" si="43"/>
        <v>0</v>
      </c>
      <c r="BP7" s="202">
        <f t="shared" si="44"/>
        <v>0</v>
      </c>
      <c r="BQ7" s="202">
        <f t="shared" si="45"/>
        <v>0</v>
      </c>
      <c r="BR7" s="202">
        <f t="shared" si="45"/>
        <v>0</v>
      </c>
      <c r="BS7" s="202">
        <f t="shared" si="46"/>
        <v>0</v>
      </c>
      <c r="BT7" s="202">
        <f t="shared" si="46"/>
        <v>0</v>
      </c>
      <c r="BU7" s="202">
        <f t="shared" si="46"/>
        <v>0</v>
      </c>
      <c r="BV7" s="202">
        <f t="shared" si="46"/>
        <v>0</v>
      </c>
      <c r="BW7" s="202">
        <f t="shared" si="47"/>
        <v>0</v>
      </c>
      <c r="BX7" s="202">
        <f t="shared" si="47"/>
        <v>0</v>
      </c>
      <c r="BY7" s="202">
        <f t="shared" si="48"/>
        <v>0</v>
      </c>
      <c r="BZ7" s="202">
        <f t="shared" si="49"/>
        <v>0</v>
      </c>
      <c r="CA7" s="202">
        <f t="shared" si="50"/>
        <v>0</v>
      </c>
      <c r="CB7" s="202">
        <f t="shared" si="51"/>
        <v>0</v>
      </c>
      <c r="CC7" s="202">
        <f t="shared" si="52"/>
        <v>0</v>
      </c>
      <c r="CD7" s="203">
        <f t="shared" si="53"/>
        <v>0</v>
      </c>
      <c r="CE7" s="203">
        <f t="shared" si="54"/>
        <v>0</v>
      </c>
      <c r="CF7" s="203">
        <f t="shared" si="55"/>
        <v>0</v>
      </c>
      <c r="CG7" s="203">
        <f t="shared" si="55"/>
        <v>0</v>
      </c>
      <c r="CH7" s="203">
        <f t="shared" si="55"/>
        <v>0</v>
      </c>
      <c r="CI7" s="203">
        <f t="shared" si="56"/>
        <v>0</v>
      </c>
      <c r="CJ7" s="203">
        <f t="shared" si="57"/>
        <v>0</v>
      </c>
      <c r="CK7" s="203">
        <f t="shared" si="58"/>
        <v>0</v>
      </c>
      <c r="CL7" s="203">
        <f t="shared" si="59"/>
        <v>0</v>
      </c>
      <c r="CM7" s="202">
        <f t="shared" si="60"/>
        <v>0</v>
      </c>
      <c r="CN7" s="202">
        <f t="shared" si="67"/>
        <v>0</v>
      </c>
      <c r="CO7" s="202">
        <f t="shared" si="68"/>
        <v>0</v>
      </c>
      <c r="CP7" s="202">
        <f t="shared" si="68"/>
        <v>0</v>
      </c>
      <c r="CQ7" s="202">
        <f t="shared" si="69"/>
        <v>0</v>
      </c>
      <c r="CR7" s="202">
        <f t="shared" si="70"/>
        <v>0</v>
      </c>
      <c r="CS7" s="202">
        <f t="shared" si="70"/>
        <v>0</v>
      </c>
      <c r="CT7" s="202">
        <f t="shared" ref="CT7:CT10" si="81">$G7*0.75</f>
        <v>0</v>
      </c>
      <c r="CU7" s="202">
        <f t="shared" si="71"/>
        <v>0</v>
      </c>
      <c r="CV7" s="202">
        <f t="shared" si="72"/>
        <v>0</v>
      </c>
      <c r="CW7" s="202">
        <f t="shared" si="72"/>
        <v>0</v>
      </c>
      <c r="CX7" s="202">
        <f t="shared" si="73"/>
        <v>0</v>
      </c>
      <c r="CY7" s="202">
        <f t="shared" si="73"/>
        <v>0</v>
      </c>
      <c r="CZ7" s="202">
        <f t="shared" si="74"/>
        <v>0</v>
      </c>
      <c r="DA7" s="202">
        <f t="shared" si="74"/>
        <v>0</v>
      </c>
      <c r="DB7" s="202">
        <f t="shared" si="74"/>
        <v>0</v>
      </c>
      <c r="DC7" s="202">
        <f t="shared" si="75"/>
        <v>0</v>
      </c>
      <c r="DD7" s="202">
        <f t="shared" si="76"/>
        <v>0</v>
      </c>
      <c r="DE7" s="202">
        <f t="shared" si="77"/>
        <v>0</v>
      </c>
      <c r="DF7" s="202">
        <f t="shared" si="78"/>
        <v>0</v>
      </c>
      <c r="DG7" s="202">
        <f t="shared" si="79"/>
        <v>0</v>
      </c>
      <c r="DH7" s="204">
        <f t="shared" si="80"/>
        <v>0</v>
      </c>
    </row>
    <row r="8" spans="1:112" x14ac:dyDescent="0.25">
      <c r="A8" s="150">
        <v>5</v>
      </c>
      <c r="B8" s="196"/>
      <c r="D8" s="186">
        <v>1</v>
      </c>
      <c r="E8" s="186">
        <v>1</v>
      </c>
      <c r="F8" s="186">
        <v>1</v>
      </c>
      <c r="G8" s="197"/>
      <c r="H8" s="198"/>
      <c r="I8" s="199"/>
      <c r="J8" s="200">
        <f t="shared" si="1"/>
        <v>0</v>
      </c>
      <c r="K8" s="201">
        <f t="shared" si="2"/>
        <v>0</v>
      </c>
      <c r="L8" s="201">
        <f t="shared" si="61"/>
        <v>0</v>
      </c>
      <c r="M8" s="201">
        <f t="shared" si="62"/>
        <v>0</v>
      </c>
      <c r="N8" s="201">
        <f t="shared" si="3"/>
        <v>0</v>
      </c>
      <c r="O8" s="201">
        <f t="shared" si="3"/>
        <v>0</v>
      </c>
      <c r="P8" s="201">
        <f t="shared" si="4"/>
        <v>0</v>
      </c>
      <c r="Q8" s="201">
        <f t="shared" si="5"/>
        <v>0</v>
      </c>
      <c r="R8" s="201">
        <f t="shared" si="6"/>
        <v>0</v>
      </c>
      <c r="S8" s="201">
        <f t="shared" si="6"/>
        <v>0</v>
      </c>
      <c r="T8" s="201">
        <f t="shared" si="7"/>
        <v>0</v>
      </c>
      <c r="U8" s="201">
        <f t="shared" si="7"/>
        <v>0</v>
      </c>
      <c r="V8" s="201">
        <f t="shared" si="8"/>
        <v>0</v>
      </c>
      <c r="W8" s="201">
        <f t="shared" si="9"/>
        <v>0</v>
      </c>
      <c r="X8" s="201">
        <f t="shared" si="10"/>
        <v>0</v>
      </c>
      <c r="Y8" s="201">
        <f t="shared" si="11"/>
        <v>0</v>
      </c>
      <c r="Z8" s="201">
        <f t="shared" si="12"/>
        <v>0</v>
      </c>
      <c r="AA8" s="201">
        <f t="shared" si="13"/>
        <v>0</v>
      </c>
      <c r="AB8" s="201">
        <f t="shared" si="14"/>
        <v>0</v>
      </c>
      <c r="AC8" s="201">
        <f t="shared" si="15"/>
        <v>0</v>
      </c>
      <c r="AD8" s="201">
        <f t="shared" si="16"/>
        <v>0</v>
      </c>
      <c r="AE8" s="201">
        <f t="shared" si="17"/>
        <v>0</v>
      </c>
      <c r="AF8" s="201">
        <f t="shared" si="18"/>
        <v>0</v>
      </c>
      <c r="AG8" s="201">
        <f t="shared" si="19"/>
        <v>0</v>
      </c>
      <c r="AH8" s="201">
        <f t="shared" si="20"/>
        <v>0</v>
      </c>
      <c r="AI8" s="202">
        <f t="shared" si="63"/>
        <v>0</v>
      </c>
      <c r="AJ8" s="202">
        <f t="shared" si="64"/>
        <v>0</v>
      </c>
      <c r="AK8" s="202">
        <f t="shared" si="65"/>
        <v>0</v>
      </c>
      <c r="AL8" s="202">
        <f t="shared" si="66"/>
        <v>0</v>
      </c>
      <c r="AM8" s="202">
        <f t="shared" si="21"/>
        <v>0</v>
      </c>
      <c r="AN8" s="202">
        <f t="shared" si="22"/>
        <v>0</v>
      </c>
      <c r="AO8" s="202">
        <f t="shared" si="23"/>
        <v>0</v>
      </c>
      <c r="AP8" s="202">
        <f t="shared" si="24"/>
        <v>0</v>
      </c>
      <c r="AQ8" s="202">
        <f t="shared" si="25"/>
        <v>0</v>
      </c>
      <c r="AR8" s="202">
        <f t="shared" si="26"/>
        <v>0</v>
      </c>
      <c r="AS8" s="202">
        <f t="shared" si="27"/>
        <v>0</v>
      </c>
      <c r="AT8" s="202">
        <f t="shared" si="28"/>
        <v>0</v>
      </c>
      <c r="AU8" s="202">
        <f t="shared" si="29"/>
        <v>0</v>
      </c>
      <c r="AV8" s="202">
        <f t="shared" si="30"/>
        <v>0</v>
      </c>
      <c r="AW8" s="202">
        <f t="shared" si="31"/>
        <v>0</v>
      </c>
      <c r="AX8" s="202">
        <f t="shared" si="32"/>
        <v>0</v>
      </c>
      <c r="AY8" s="202">
        <f t="shared" si="33"/>
        <v>0</v>
      </c>
      <c r="AZ8" s="202">
        <f t="shared" si="33"/>
        <v>0</v>
      </c>
      <c r="BA8" s="202">
        <f t="shared" si="33"/>
        <v>0</v>
      </c>
      <c r="BB8" s="202">
        <f t="shared" si="34"/>
        <v>0</v>
      </c>
      <c r="BC8" s="202">
        <f t="shared" si="34"/>
        <v>0</v>
      </c>
      <c r="BD8" s="202">
        <f t="shared" si="35"/>
        <v>0</v>
      </c>
      <c r="BE8" s="202">
        <f t="shared" si="36"/>
        <v>0</v>
      </c>
      <c r="BF8" s="202">
        <f t="shared" si="37"/>
        <v>0</v>
      </c>
      <c r="BG8" s="202">
        <f t="shared" si="38"/>
        <v>0</v>
      </c>
      <c r="BH8" s="202">
        <f t="shared" si="38"/>
        <v>0</v>
      </c>
      <c r="BI8" s="202">
        <f t="shared" si="39"/>
        <v>0</v>
      </c>
      <c r="BJ8" s="202">
        <f t="shared" si="40"/>
        <v>0</v>
      </c>
      <c r="BK8" s="202">
        <f t="shared" si="41"/>
        <v>0</v>
      </c>
      <c r="BL8" s="202">
        <f t="shared" si="41"/>
        <v>0</v>
      </c>
      <c r="BM8" s="202">
        <f t="shared" si="42"/>
        <v>0</v>
      </c>
      <c r="BN8" s="202">
        <f t="shared" si="43"/>
        <v>0</v>
      </c>
      <c r="BO8" s="202">
        <f t="shared" si="43"/>
        <v>0</v>
      </c>
      <c r="BP8" s="202">
        <f t="shared" si="44"/>
        <v>0</v>
      </c>
      <c r="BQ8" s="202">
        <f t="shared" si="45"/>
        <v>0</v>
      </c>
      <c r="BR8" s="202">
        <f t="shared" si="45"/>
        <v>0</v>
      </c>
      <c r="BS8" s="202">
        <f t="shared" si="46"/>
        <v>0</v>
      </c>
      <c r="BT8" s="202">
        <f t="shared" si="46"/>
        <v>0</v>
      </c>
      <c r="BU8" s="202">
        <f t="shared" si="46"/>
        <v>0</v>
      </c>
      <c r="BV8" s="202">
        <f t="shared" si="46"/>
        <v>0</v>
      </c>
      <c r="BW8" s="202">
        <f t="shared" si="47"/>
        <v>0</v>
      </c>
      <c r="BX8" s="202">
        <f t="shared" si="47"/>
        <v>0</v>
      </c>
      <c r="BY8" s="202">
        <f t="shared" si="48"/>
        <v>0</v>
      </c>
      <c r="BZ8" s="202">
        <f t="shared" si="49"/>
        <v>0</v>
      </c>
      <c r="CA8" s="202">
        <f t="shared" si="50"/>
        <v>0</v>
      </c>
      <c r="CB8" s="202">
        <f t="shared" si="51"/>
        <v>0</v>
      </c>
      <c r="CC8" s="202">
        <f t="shared" si="52"/>
        <v>0</v>
      </c>
      <c r="CD8" s="203">
        <f t="shared" si="53"/>
        <v>0</v>
      </c>
      <c r="CE8" s="203">
        <f t="shared" si="54"/>
        <v>0</v>
      </c>
      <c r="CF8" s="203">
        <f t="shared" si="55"/>
        <v>0</v>
      </c>
      <c r="CG8" s="203">
        <f t="shared" si="55"/>
        <v>0</v>
      </c>
      <c r="CH8" s="203">
        <f t="shared" si="55"/>
        <v>0</v>
      </c>
      <c r="CI8" s="203">
        <f t="shared" si="56"/>
        <v>0</v>
      </c>
      <c r="CJ8" s="203">
        <f t="shared" si="57"/>
        <v>0</v>
      </c>
      <c r="CK8" s="203">
        <f t="shared" si="58"/>
        <v>0</v>
      </c>
      <c r="CL8" s="203">
        <f t="shared" si="59"/>
        <v>0</v>
      </c>
      <c r="CM8" s="202">
        <f t="shared" si="60"/>
        <v>0</v>
      </c>
      <c r="CN8" s="202">
        <f t="shared" si="67"/>
        <v>0</v>
      </c>
      <c r="CO8" s="202">
        <f t="shared" si="68"/>
        <v>0</v>
      </c>
      <c r="CP8" s="202">
        <f t="shared" si="68"/>
        <v>0</v>
      </c>
      <c r="CQ8" s="202">
        <f t="shared" si="69"/>
        <v>0</v>
      </c>
      <c r="CR8" s="202">
        <f t="shared" si="70"/>
        <v>0</v>
      </c>
      <c r="CS8" s="202">
        <f t="shared" si="70"/>
        <v>0</v>
      </c>
      <c r="CT8" s="202">
        <f t="shared" si="81"/>
        <v>0</v>
      </c>
      <c r="CU8" s="202">
        <f t="shared" si="71"/>
        <v>0</v>
      </c>
      <c r="CV8" s="202">
        <f t="shared" si="72"/>
        <v>0</v>
      </c>
      <c r="CW8" s="202">
        <f t="shared" si="72"/>
        <v>0</v>
      </c>
      <c r="CX8" s="202">
        <f t="shared" si="73"/>
        <v>0</v>
      </c>
      <c r="CY8" s="202">
        <f t="shared" si="73"/>
        <v>0</v>
      </c>
      <c r="CZ8" s="202">
        <f t="shared" si="74"/>
        <v>0</v>
      </c>
      <c r="DA8" s="202">
        <f t="shared" si="74"/>
        <v>0</v>
      </c>
      <c r="DB8" s="202">
        <f t="shared" si="74"/>
        <v>0</v>
      </c>
      <c r="DC8" s="202">
        <f t="shared" si="75"/>
        <v>0</v>
      </c>
      <c r="DD8" s="202">
        <f t="shared" si="76"/>
        <v>0</v>
      </c>
      <c r="DE8" s="202">
        <f t="shared" si="77"/>
        <v>0</v>
      </c>
      <c r="DF8" s="202">
        <f t="shared" si="78"/>
        <v>0</v>
      </c>
      <c r="DG8" s="202">
        <f t="shared" si="79"/>
        <v>0</v>
      </c>
      <c r="DH8" s="204">
        <f t="shared" si="80"/>
        <v>0</v>
      </c>
    </row>
    <row r="9" spans="1:112" x14ac:dyDescent="0.25">
      <c r="A9" s="150">
        <v>6</v>
      </c>
      <c r="B9" s="196"/>
      <c r="D9" s="186">
        <v>1</v>
      </c>
      <c r="E9" s="186">
        <v>1</v>
      </c>
      <c r="F9" s="186">
        <v>1</v>
      </c>
      <c r="G9" s="197"/>
      <c r="H9" s="198"/>
      <c r="I9" s="199"/>
      <c r="J9" s="200">
        <f t="shared" si="1"/>
        <v>0</v>
      </c>
      <c r="K9" s="201">
        <f t="shared" si="2"/>
        <v>0</v>
      </c>
      <c r="L9" s="201">
        <f t="shared" si="61"/>
        <v>0</v>
      </c>
      <c r="M9" s="201">
        <f t="shared" si="62"/>
        <v>0</v>
      </c>
      <c r="N9" s="201">
        <f t="shared" si="3"/>
        <v>0</v>
      </c>
      <c r="O9" s="201">
        <f t="shared" si="3"/>
        <v>0</v>
      </c>
      <c r="P9" s="201">
        <f t="shared" si="4"/>
        <v>0</v>
      </c>
      <c r="Q9" s="201">
        <f t="shared" si="5"/>
        <v>0</v>
      </c>
      <c r="R9" s="201">
        <f t="shared" si="6"/>
        <v>0</v>
      </c>
      <c r="S9" s="201">
        <f t="shared" si="6"/>
        <v>0</v>
      </c>
      <c r="T9" s="201">
        <f t="shared" si="7"/>
        <v>0</v>
      </c>
      <c r="U9" s="201">
        <f t="shared" si="7"/>
        <v>0</v>
      </c>
      <c r="V9" s="201">
        <f t="shared" si="8"/>
        <v>0</v>
      </c>
      <c r="W9" s="201">
        <f t="shared" si="9"/>
        <v>0</v>
      </c>
      <c r="X9" s="201">
        <f t="shared" si="10"/>
        <v>0</v>
      </c>
      <c r="Y9" s="201">
        <f t="shared" si="11"/>
        <v>0</v>
      </c>
      <c r="Z9" s="201">
        <f t="shared" si="12"/>
        <v>0</v>
      </c>
      <c r="AA9" s="201">
        <f t="shared" si="13"/>
        <v>0</v>
      </c>
      <c r="AB9" s="201">
        <f t="shared" si="14"/>
        <v>0</v>
      </c>
      <c r="AC9" s="201">
        <f t="shared" si="15"/>
        <v>0</v>
      </c>
      <c r="AD9" s="201">
        <f t="shared" si="16"/>
        <v>0</v>
      </c>
      <c r="AE9" s="201">
        <f t="shared" si="17"/>
        <v>0</v>
      </c>
      <c r="AF9" s="201">
        <f t="shared" si="18"/>
        <v>0</v>
      </c>
      <c r="AG9" s="201">
        <f t="shared" si="19"/>
        <v>0</v>
      </c>
      <c r="AH9" s="201">
        <f t="shared" si="20"/>
        <v>0</v>
      </c>
      <c r="AI9" s="202">
        <f t="shared" si="63"/>
        <v>0</v>
      </c>
      <c r="AJ9" s="202">
        <f t="shared" si="64"/>
        <v>0</v>
      </c>
      <c r="AK9" s="202">
        <f t="shared" si="65"/>
        <v>0</v>
      </c>
      <c r="AL9" s="202">
        <f t="shared" si="66"/>
        <v>0</v>
      </c>
      <c r="AM9" s="202">
        <f t="shared" si="21"/>
        <v>0</v>
      </c>
      <c r="AN9" s="202">
        <f t="shared" si="22"/>
        <v>0</v>
      </c>
      <c r="AO9" s="202">
        <f t="shared" si="23"/>
        <v>0</v>
      </c>
      <c r="AP9" s="202">
        <f t="shared" si="24"/>
        <v>0</v>
      </c>
      <c r="AQ9" s="202">
        <f t="shared" si="25"/>
        <v>0</v>
      </c>
      <c r="AR9" s="202">
        <f t="shared" si="26"/>
        <v>0</v>
      </c>
      <c r="AS9" s="202">
        <f t="shared" si="27"/>
        <v>0</v>
      </c>
      <c r="AT9" s="202">
        <f t="shared" si="28"/>
        <v>0</v>
      </c>
      <c r="AU9" s="202">
        <f t="shared" si="29"/>
        <v>0</v>
      </c>
      <c r="AV9" s="202">
        <f t="shared" si="30"/>
        <v>0</v>
      </c>
      <c r="AW9" s="202">
        <f t="shared" si="31"/>
        <v>0</v>
      </c>
      <c r="AX9" s="202">
        <f t="shared" si="32"/>
        <v>0</v>
      </c>
      <c r="AY9" s="202">
        <f t="shared" si="33"/>
        <v>0</v>
      </c>
      <c r="AZ9" s="202">
        <f t="shared" si="33"/>
        <v>0</v>
      </c>
      <c r="BA9" s="202">
        <f t="shared" si="33"/>
        <v>0</v>
      </c>
      <c r="BB9" s="202">
        <f t="shared" si="34"/>
        <v>0</v>
      </c>
      <c r="BC9" s="202">
        <f t="shared" si="34"/>
        <v>0</v>
      </c>
      <c r="BD9" s="202">
        <f t="shared" si="35"/>
        <v>0</v>
      </c>
      <c r="BE9" s="202">
        <f t="shared" si="36"/>
        <v>0</v>
      </c>
      <c r="BF9" s="202">
        <f t="shared" si="37"/>
        <v>0</v>
      </c>
      <c r="BG9" s="202">
        <f t="shared" si="38"/>
        <v>0</v>
      </c>
      <c r="BH9" s="202">
        <f t="shared" si="38"/>
        <v>0</v>
      </c>
      <c r="BI9" s="202">
        <f t="shared" si="39"/>
        <v>0</v>
      </c>
      <c r="BJ9" s="202">
        <f t="shared" si="40"/>
        <v>0</v>
      </c>
      <c r="BK9" s="202">
        <f t="shared" si="41"/>
        <v>0</v>
      </c>
      <c r="BL9" s="202">
        <f t="shared" si="41"/>
        <v>0</v>
      </c>
      <c r="BM9" s="202">
        <f t="shared" si="42"/>
        <v>0</v>
      </c>
      <c r="BN9" s="202">
        <f t="shared" si="43"/>
        <v>0</v>
      </c>
      <c r="BO9" s="202">
        <f t="shared" si="43"/>
        <v>0</v>
      </c>
      <c r="BP9" s="202">
        <f t="shared" si="44"/>
        <v>0</v>
      </c>
      <c r="BQ9" s="202">
        <f t="shared" si="45"/>
        <v>0</v>
      </c>
      <c r="BR9" s="202">
        <f t="shared" si="45"/>
        <v>0</v>
      </c>
      <c r="BS9" s="202">
        <f t="shared" si="46"/>
        <v>0</v>
      </c>
      <c r="BT9" s="202">
        <f t="shared" si="46"/>
        <v>0</v>
      </c>
      <c r="BU9" s="202">
        <f t="shared" si="46"/>
        <v>0</v>
      </c>
      <c r="BV9" s="202">
        <f t="shared" si="46"/>
        <v>0</v>
      </c>
      <c r="BW9" s="202">
        <f t="shared" si="47"/>
        <v>0</v>
      </c>
      <c r="BX9" s="202">
        <f t="shared" si="47"/>
        <v>0</v>
      </c>
      <c r="BY9" s="202">
        <f t="shared" si="48"/>
        <v>0</v>
      </c>
      <c r="BZ9" s="202">
        <f t="shared" si="49"/>
        <v>0</v>
      </c>
      <c r="CA9" s="202">
        <f t="shared" si="50"/>
        <v>0</v>
      </c>
      <c r="CB9" s="202">
        <f t="shared" si="51"/>
        <v>0</v>
      </c>
      <c r="CC9" s="202">
        <f t="shared" si="52"/>
        <v>0</v>
      </c>
      <c r="CD9" s="203">
        <f t="shared" si="53"/>
        <v>0</v>
      </c>
      <c r="CE9" s="203">
        <f t="shared" si="54"/>
        <v>0</v>
      </c>
      <c r="CF9" s="203">
        <f t="shared" si="55"/>
        <v>0</v>
      </c>
      <c r="CG9" s="203">
        <f t="shared" si="55"/>
        <v>0</v>
      </c>
      <c r="CH9" s="203">
        <f t="shared" si="55"/>
        <v>0</v>
      </c>
      <c r="CI9" s="203">
        <f t="shared" si="56"/>
        <v>0</v>
      </c>
      <c r="CJ9" s="203">
        <f t="shared" si="57"/>
        <v>0</v>
      </c>
      <c r="CK9" s="203">
        <f t="shared" si="58"/>
        <v>0</v>
      </c>
      <c r="CL9" s="203">
        <f t="shared" si="59"/>
        <v>0</v>
      </c>
      <c r="CM9" s="202">
        <f>$I9</f>
        <v>0</v>
      </c>
      <c r="CN9" s="202">
        <f t="shared" si="67"/>
        <v>0</v>
      </c>
      <c r="CO9" s="202">
        <f t="shared" si="68"/>
        <v>0</v>
      </c>
      <c r="CP9" s="202">
        <f t="shared" si="68"/>
        <v>0</v>
      </c>
      <c r="CQ9" s="202">
        <f t="shared" si="69"/>
        <v>0</v>
      </c>
      <c r="CR9" s="202">
        <f t="shared" si="70"/>
        <v>0</v>
      </c>
      <c r="CS9" s="202">
        <f t="shared" si="70"/>
        <v>0</v>
      </c>
      <c r="CT9" s="202">
        <f t="shared" si="81"/>
        <v>0</v>
      </c>
      <c r="CU9" s="202">
        <f t="shared" si="71"/>
        <v>0</v>
      </c>
      <c r="CV9" s="202">
        <f t="shared" si="72"/>
        <v>0</v>
      </c>
      <c r="CW9" s="202">
        <f t="shared" si="72"/>
        <v>0</v>
      </c>
      <c r="CX9" s="202">
        <f t="shared" si="73"/>
        <v>0</v>
      </c>
      <c r="CY9" s="202">
        <f t="shared" si="73"/>
        <v>0</v>
      </c>
      <c r="CZ9" s="202">
        <f t="shared" si="74"/>
        <v>0</v>
      </c>
      <c r="DA9" s="202">
        <f t="shared" si="74"/>
        <v>0</v>
      </c>
      <c r="DB9" s="202">
        <f t="shared" si="74"/>
        <v>0</v>
      </c>
      <c r="DC9" s="202">
        <f t="shared" si="75"/>
        <v>0</v>
      </c>
      <c r="DD9" s="202">
        <f t="shared" si="76"/>
        <v>0</v>
      </c>
      <c r="DE9" s="202">
        <f t="shared" si="77"/>
        <v>0</v>
      </c>
      <c r="DF9" s="202">
        <f t="shared" si="78"/>
        <v>0</v>
      </c>
      <c r="DG9" s="202">
        <f t="shared" si="79"/>
        <v>0</v>
      </c>
      <c r="DH9" s="204">
        <f t="shared" si="80"/>
        <v>0</v>
      </c>
    </row>
    <row r="10" spans="1:112" x14ac:dyDescent="0.25">
      <c r="A10" s="150">
        <v>7</v>
      </c>
      <c r="B10" s="196"/>
      <c r="D10" s="186">
        <v>1</v>
      </c>
      <c r="E10" s="186">
        <v>1</v>
      </c>
      <c r="F10" s="186">
        <v>1</v>
      </c>
      <c r="G10" s="197"/>
      <c r="H10" s="198"/>
      <c r="I10" s="199"/>
      <c r="J10" s="200">
        <f t="shared" si="1"/>
        <v>0</v>
      </c>
      <c r="K10" s="201">
        <f t="shared" si="2"/>
        <v>0</v>
      </c>
      <c r="L10" s="201">
        <f t="shared" si="61"/>
        <v>0</v>
      </c>
      <c r="M10" s="201">
        <f t="shared" si="62"/>
        <v>0</v>
      </c>
      <c r="N10" s="201">
        <f t="shared" si="3"/>
        <v>0</v>
      </c>
      <c r="O10" s="201">
        <f t="shared" si="3"/>
        <v>0</v>
      </c>
      <c r="P10" s="201">
        <f t="shared" si="4"/>
        <v>0</v>
      </c>
      <c r="Q10" s="201">
        <f t="shared" si="5"/>
        <v>0</v>
      </c>
      <c r="R10" s="201">
        <f t="shared" si="6"/>
        <v>0</v>
      </c>
      <c r="S10" s="201">
        <f t="shared" si="6"/>
        <v>0</v>
      </c>
      <c r="T10" s="201">
        <f t="shared" si="7"/>
        <v>0</v>
      </c>
      <c r="U10" s="201">
        <f t="shared" si="7"/>
        <v>0</v>
      </c>
      <c r="V10" s="201">
        <f t="shared" si="8"/>
        <v>0</v>
      </c>
      <c r="W10" s="201">
        <f t="shared" si="9"/>
        <v>0</v>
      </c>
      <c r="X10" s="201">
        <f t="shared" si="10"/>
        <v>0</v>
      </c>
      <c r="Y10" s="201">
        <f t="shared" si="11"/>
        <v>0</v>
      </c>
      <c r="Z10" s="201">
        <f t="shared" si="12"/>
        <v>0</v>
      </c>
      <c r="AA10" s="201">
        <f t="shared" si="13"/>
        <v>0</v>
      </c>
      <c r="AB10" s="201">
        <f t="shared" si="14"/>
        <v>0</v>
      </c>
      <c r="AC10" s="201">
        <f t="shared" si="15"/>
        <v>0</v>
      </c>
      <c r="AD10" s="201">
        <f t="shared" si="16"/>
        <v>0</v>
      </c>
      <c r="AE10" s="201">
        <f t="shared" si="17"/>
        <v>0</v>
      </c>
      <c r="AF10" s="201">
        <f t="shared" si="18"/>
        <v>0</v>
      </c>
      <c r="AG10" s="201">
        <f t="shared" si="19"/>
        <v>0</v>
      </c>
      <c r="AH10" s="201">
        <f t="shared" si="20"/>
        <v>0</v>
      </c>
      <c r="AI10" s="202">
        <f t="shared" si="63"/>
        <v>0</v>
      </c>
      <c r="AJ10" s="202">
        <f t="shared" si="64"/>
        <v>0</v>
      </c>
      <c r="AK10" s="202">
        <f t="shared" si="65"/>
        <v>0</v>
      </c>
      <c r="AL10" s="202">
        <f t="shared" si="66"/>
        <v>0</v>
      </c>
      <c r="AM10" s="202">
        <f t="shared" si="21"/>
        <v>0</v>
      </c>
      <c r="AN10" s="202">
        <f t="shared" si="22"/>
        <v>0</v>
      </c>
      <c r="AO10" s="202">
        <f t="shared" si="23"/>
        <v>0</v>
      </c>
      <c r="AP10" s="202">
        <f t="shared" si="24"/>
        <v>0</v>
      </c>
      <c r="AQ10" s="202">
        <f t="shared" si="25"/>
        <v>0</v>
      </c>
      <c r="AR10" s="202">
        <f t="shared" si="26"/>
        <v>0</v>
      </c>
      <c r="AS10" s="202">
        <f t="shared" si="27"/>
        <v>0</v>
      </c>
      <c r="AT10" s="202">
        <f t="shared" si="28"/>
        <v>0</v>
      </c>
      <c r="AU10" s="202">
        <f t="shared" si="29"/>
        <v>0</v>
      </c>
      <c r="AV10" s="202">
        <f t="shared" si="30"/>
        <v>0</v>
      </c>
      <c r="AW10" s="202">
        <f t="shared" si="31"/>
        <v>0</v>
      </c>
      <c r="AX10" s="202">
        <f t="shared" si="32"/>
        <v>0</v>
      </c>
      <c r="AY10" s="202">
        <f t="shared" si="33"/>
        <v>0</v>
      </c>
      <c r="AZ10" s="202">
        <f t="shared" si="33"/>
        <v>0</v>
      </c>
      <c r="BA10" s="202">
        <f t="shared" si="33"/>
        <v>0</v>
      </c>
      <c r="BB10" s="202">
        <f t="shared" si="34"/>
        <v>0</v>
      </c>
      <c r="BC10" s="202">
        <f t="shared" si="34"/>
        <v>0</v>
      </c>
      <c r="BD10" s="202">
        <f t="shared" si="35"/>
        <v>0</v>
      </c>
      <c r="BE10" s="202">
        <f t="shared" si="36"/>
        <v>0</v>
      </c>
      <c r="BF10" s="202">
        <f t="shared" si="37"/>
        <v>0</v>
      </c>
      <c r="BG10" s="202">
        <f t="shared" si="38"/>
        <v>0</v>
      </c>
      <c r="BH10" s="202">
        <f t="shared" si="38"/>
        <v>0</v>
      </c>
      <c r="BI10" s="202">
        <f t="shared" si="39"/>
        <v>0</v>
      </c>
      <c r="BJ10" s="202">
        <f t="shared" si="40"/>
        <v>0</v>
      </c>
      <c r="BK10" s="202">
        <f t="shared" si="41"/>
        <v>0</v>
      </c>
      <c r="BL10" s="202">
        <f t="shared" si="41"/>
        <v>0</v>
      </c>
      <c r="BM10" s="202">
        <f t="shared" si="42"/>
        <v>0</v>
      </c>
      <c r="BN10" s="202">
        <f t="shared" si="43"/>
        <v>0</v>
      </c>
      <c r="BO10" s="202">
        <f t="shared" si="43"/>
        <v>0</v>
      </c>
      <c r="BP10" s="202">
        <f t="shared" si="44"/>
        <v>0</v>
      </c>
      <c r="BQ10" s="202">
        <f t="shared" si="45"/>
        <v>0</v>
      </c>
      <c r="BR10" s="202">
        <f t="shared" si="45"/>
        <v>0</v>
      </c>
      <c r="BS10" s="202">
        <f t="shared" si="46"/>
        <v>0</v>
      </c>
      <c r="BT10" s="202">
        <f t="shared" si="46"/>
        <v>0</v>
      </c>
      <c r="BU10" s="202">
        <f t="shared" si="46"/>
        <v>0</v>
      </c>
      <c r="BV10" s="202">
        <f t="shared" si="46"/>
        <v>0</v>
      </c>
      <c r="BW10" s="202">
        <f t="shared" si="47"/>
        <v>0</v>
      </c>
      <c r="BX10" s="202">
        <f t="shared" si="47"/>
        <v>0</v>
      </c>
      <c r="BY10" s="202">
        <f t="shared" si="48"/>
        <v>0</v>
      </c>
      <c r="BZ10" s="202">
        <f t="shared" si="49"/>
        <v>0</v>
      </c>
      <c r="CA10" s="202">
        <f t="shared" si="50"/>
        <v>0</v>
      </c>
      <c r="CB10" s="202">
        <f t="shared" si="51"/>
        <v>0</v>
      </c>
      <c r="CC10" s="202">
        <f t="shared" si="52"/>
        <v>0</v>
      </c>
      <c r="CD10" s="203">
        <f t="shared" si="53"/>
        <v>0</v>
      </c>
      <c r="CE10" s="203">
        <f t="shared" si="54"/>
        <v>0</v>
      </c>
      <c r="CF10" s="203">
        <f t="shared" si="55"/>
        <v>0</v>
      </c>
      <c r="CG10" s="203">
        <f t="shared" si="55"/>
        <v>0</v>
      </c>
      <c r="CH10" s="203">
        <f t="shared" si="55"/>
        <v>0</v>
      </c>
      <c r="CI10" s="203">
        <f t="shared" si="56"/>
        <v>0</v>
      </c>
      <c r="CJ10" s="203">
        <f t="shared" si="57"/>
        <v>0</v>
      </c>
      <c r="CK10" s="203">
        <f t="shared" si="58"/>
        <v>0</v>
      </c>
      <c r="CL10" s="203">
        <f t="shared" si="59"/>
        <v>0</v>
      </c>
      <c r="CM10" s="202">
        <f t="shared" si="60"/>
        <v>0</v>
      </c>
      <c r="CN10" s="202">
        <f t="shared" si="67"/>
        <v>0</v>
      </c>
      <c r="CO10" s="202">
        <f t="shared" si="68"/>
        <v>0</v>
      </c>
      <c r="CP10" s="202">
        <f t="shared" si="68"/>
        <v>0</v>
      </c>
      <c r="CQ10" s="202">
        <f t="shared" si="69"/>
        <v>0</v>
      </c>
      <c r="CR10" s="202">
        <f t="shared" si="70"/>
        <v>0</v>
      </c>
      <c r="CS10" s="202">
        <f t="shared" si="70"/>
        <v>0</v>
      </c>
      <c r="CT10" s="202">
        <f t="shared" si="81"/>
        <v>0</v>
      </c>
      <c r="CU10" s="202">
        <f t="shared" si="71"/>
        <v>0</v>
      </c>
      <c r="CV10" s="202">
        <f t="shared" si="72"/>
        <v>0</v>
      </c>
      <c r="CW10" s="202">
        <f t="shared" si="72"/>
        <v>0</v>
      </c>
      <c r="CX10" s="202">
        <f t="shared" si="73"/>
        <v>0</v>
      </c>
      <c r="CY10" s="202">
        <f t="shared" si="73"/>
        <v>0</v>
      </c>
      <c r="CZ10" s="202">
        <f t="shared" si="74"/>
        <v>0</v>
      </c>
      <c r="DA10" s="202">
        <f t="shared" si="74"/>
        <v>0</v>
      </c>
      <c r="DB10" s="202">
        <f t="shared" si="74"/>
        <v>0</v>
      </c>
      <c r="DC10" s="202">
        <f t="shared" si="75"/>
        <v>0</v>
      </c>
      <c r="DD10" s="202">
        <f t="shared" si="76"/>
        <v>0</v>
      </c>
      <c r="DE10" s="202">
        <f t="shared" si="77"/>
        <v>0</v>
      </c>
      <c r="DF10" s="202">
        <f t="shared" si="78"/>
        <v>0</v>
      </c>
      <c r="DG10" s="202">
        <f t="shared" si="79"/>
        <v>0</v>
      </c>
      <c r="DH10" s="204">
        <f t="shared" si="80"/>
        <v>0</v>
      </c>
    </row>
    <row r="11" spans="1:112" x14ac:dyDescent="0.25">
      <c r="B11" s="196"/>
      <c r="D11" s="186"/>
      <c r="E11" s="186"/>
      <c r="F11" s="186"/>
      <c r="G11" s="197"/>
      <c r="H11" s="198"/>
      <c r="I11" s="199"/>
      <c r="J11" s="200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  <c r="CD11" s="203"/>
      <c r="CE11" s="203"/>
      <c r="CF11" s="203"/>
      <c r="CG11" s="203"/>
      <c r="CH11" s="203"/>
      <c r="CI11" s="203"/>
      <c r="CJ11" s="203"/>
      <c r="CK11" s="203"/>
      <c r="CL11" s="203"/>
      <c r="CM11" s="202"/>
      <c r="CN11" s="202"/>
      <c r="CO11" s="202"/>
      <c r="CP11" s="202"/>
      <c r="CQ11" s="202"/>
      <c r="CR11" s="202"/>
      <c r="CS11" s="202"/>
      <c r="CT11" s="202"/>
      <c r="CU11" s="202"/>
      <c r="CV11" s="202"/>
      <c r="CW11" s="202"/>
      <c r="CX11" s="202"/>
      <c r="CY11" s="202"/>
      <c r="CZ11" s="202"/>
      <c r="DA11" s="202"/>
      <c r="DB11" s="202"/>
      <c r="DC11" s="202"/>
      <c r="DD11" s="202"/>
      <c r="DE11" s="202"/>
      <c r="DF11" s="202"/>
      <c r="DG11" s="202"/>
      <c r="DH11" s="204"/>
    </row>
    <row r="12" spans="1:112" x14ac:dyDescent="0.25">
      <c r="B12" s="196"/>
      <c r="D12" s="186"/>
      <c r="E12" s="186"/>
      <c r="F12" s="186"/>
      <c r="G12" s="197"/>
      <c r="H12" s="198"/>
      <c r="I12" s="199"/>
      <c r="J12" s="200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  <c r="CD12" s="203"/>
      <c r="CE12" s="203"/>
      <c r="CF12" s="203"/>
      <c r="CG12" s="203"/>
      <c r="CH12" s="203"/>
      <c r="CI12" s="203"/>
      <c r="CJ12" s="203"/>
      <c r="CK12" s="203"/>
      <c r="CL12" s="203"/>
      <c r="CM12" s="202"/>
      <c r="CN12" s="202"/>
      <c r="CO12" s="202"/>
      <c r="CP12" s="202"/>
      <c r="CQ12" s="202"/>
      <c r="CR12" s="202"/>
      <c r="CS12" s="202"/>
      <c r="CT12" s="202"/>
      <c r="CU12" s="202"/>
      <c r="CV12" s="202"/>
      <c r="CW12" s="202"/>
      <c r="CX12" s="202"/>
      <c r="CY12" s="202"/>
      <c r="CZ12" s="202"/>
      <c r="DA12" s="202"/>
      <c r="DB12" s="202"/>
      <c r="DC12" s="202"/>
      <c r="DD12" s="202"/>
      <c r="DE12" s="202"/>
      <c r="DF12" s="202"/>
      <c r="DG12" s="202"/>
      <c r="DH12" s="204"/>
    </row>
    <row r="13" spans="1:112" x14ac:dyDescent="0.25">
      <c r="B13" s="196"/>
      <c r="D13" s="186"/>
      <c r="E13" s="186"/>
      <c r="F13" s="186"/>
      <c r="G13" s="197"/>
      <c r="H13" s="198"/>
      <c r="I13" s="199"/>
      <c r="J13" s="200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2"/>
      <c r="BU13" s="202"/>
      <c r="BV13" s="202"/>
      <c r="BW13" s="202"/>
      <c r="BX13" s="202"/>
      <c r="BY13" s="202"/>
      <c r="BZ13" s="202"/>
      <c r="CA13" s="202"/>
      <c r="CB13" s="202"/>
      <c r="CC13" s="202"/>
      <c r="CD13" s="203"/>
      <c r="CE13" s="203"/>
      <c r="CF13" s="203"/>
      <c r="CG13" s="203"/>
      <c r="CH13" s="203"/>
      <c r="CI13" s="203"/>
      <c r="CJ13" s="203"/>
      <c r="CK13" s="203"/>
      <c r="CL13" s="203"/>
      <c r="CM13" s="202"/>
      <c r="CN13" s="202"/>
      <c r="CO13" s="202"/>
      <c r="CP13" s="202"/>
      <c r="CQ13" s="202"/>
      <c r="CR13" s="202"/>
      <c r="CS13" s="202"/>
      <c r="CT13" s="202"/>
      <c r="CU13" s="202"/>
      <c r="CV13" s="202"/>
      <c r="CW13" s="202"/>
      <c r="CX13" s="202"/>
      <c r="CY13" s="202"/>
      <c r="CZ13" s="202"/>
      <c r="DA13" s="202"/>
      <c r="DB13" s="202"/>
      <c r="DC13" s="202"/>
      <c r="DD13" s="202"/>
      <c r="DE13" s="202"/>
      <c r="DF13" s="202"/>
      <c r="DG13" s="202"/>
      <c r="DH13" s="204"/>
    </row>
    <row r="14" spans="1:112" x14ac:dyDescent="0.25">
      <c r="B14" s="196"/>
      <c r="D14" s="186"/>
      <c r="E14" s="186"/>
      <c r="F14" s="186"/>
      <c r="G14" s="197"/>
      <c r="H14" s="198"/>
      <c r="I14" s="199"/>
      <c r="J14" s="200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  <c r="BY14" s="202"/>
      <c r="BZ14" s="202"/>
      <c r="CA14" s="202"/>
      <c r="CB14" s="202"/>
      <c r="CC14" s="202"/>
      <c r="CD14" s="203"/>
      <c r="CE14" s="203"/>
      <c r="CF14" s="203"/>
      <c r="CG14" s="203"/>
      <c r="CH14" s="203"/>
      <c r="CI14" s="203"/>
      <c r="CJ14" s="203"/>
      <c r="CK14" s="203"/>
      <c r="CL14" s="203"/>
      <c r="CM14" s="202"/>
      <c r="CN14" s="202"/>
      <c r="CO14" s="202"/>
      <c r="CP14" s="202"/>
      <c r="CQ14" s="202"/>
      <c r="CR14" s="202"/>
      <c r="CS14" s="202"/>
      <c r="CT14" s="202"/>
      <c r="CU14" s="202"/>
      <c r="CV14" s="202"/>
      <c r="CW14" s="202"/>
      <c r="CX14" s="202"/>
      <c r="CY14" s="202"/>
      <c r="CZ14" s="202"/>
      <c r="DA14" s="202"/>
      <c r="DB14" s="202"/>
      <c r="DC14" s="202"/>
      <c r="DD14" s="202"/>
      <c r="DE14" s="202"/>
      <c r="DF14" s="202"/>
      <c r="DG14" s="202"/>
      <c r="DH14" s="204"/>
    </row>
    <row r="15" spans="1:112" x14ac:dyDescent="0.25">
      <c r="B15" s="196"/>
      <c r="D15" s="186"/>
      <c r="E15" s="186"/>
      <c r="F15" s="186"/>
      <c r="G15" s="197"/>
      <c r="H15" s="198"/>
      <c r="I15" s="199"/>
      <c r="J15" s="200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  <c r="BY15" s="202"/>
      <c r="BZ15" s="202"/>
      <c r="CA15" s="202"/>
      <c r="CB15" s="202"/>
      <c r="CC15" s="202"/>
      <c r="CD15" s="203"/>
      <c r="CE15" s="203"/>
      <c r="CF15" s="203"/>
      <c r="CG15" s="203"/>
      <c r="CH15" s="203"/>
      <c r="CI15" s="203"/>
      <c r="CJ15" s="203"/>
      <c r="CK15" s="203"/>
      <c r="CL15" s="203"/>
      <c r="CM15" s="202"/>
      <c r="CN15" s="202"/>
      <c r="CO15" s="202"/>
      <c r="CP15" s="202"/>
      <c r="CQ15" s="202"/>
      <c r="CR15" s="202"/>
      <c r="CS15" s="202"/>
      <c r="CT15" s="202"/>
      <c r="CU15" s="202"/>
      <c r="CV15" s="202"/>
      <c r="CW15" s="202"/>
      <c r="CX15" s="202"/>
      <c r="CY15" s="202"/>
      <c r="CZ15" s="202"/>
      <c r="DA15" s="202"/>
      <c r="DB15" s="202"/>
      <c r="DC15" s="202"/>
      <c r="DD15" s="202"/>
      <c r="DE15" s="202"/>
      <c r="DF15" s="202"/>
      <c r="DG15" s="202"/>
      <c r="DH15" s="204"/>
    </row>
    <row r="16" spans="1:112" x14ac:dyDescent="0.25">
      <c r="B16" s="196"/>
      <c r="D16" s="186"/>
      <c r="E16" s="186"/>
      <c r="F16" s="186"/>
      <c r="G16" s="197"/>
      <c r="H16" s="198"/>
      <c r="I16" s="199"/>
      <c r="J16" s="200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2"/>
      <c r="CB16" s="202"/>
      <c r="CC16" s="202"/>
      <c r="CD16" s="203"/>
      <c r="CE16" s="203"/>
      <c r="CF16" s="203"/>
      <c r="CG16" s="203"/>
      <c r="CH16" s="203"/>
      <c r="CI16" s="203"/>
      <c r="CJ16" s="203"/>
      <c r="CK16" s="203"/>
      <c r="CL16" s="203"/>
      <c r="CM16" s="202"/>
      <c r="CN16" s="202"/>
      <c r="CO16" s="202"/>
      <c r="CP16" s="202"/>
      <c r="CQ16" s="202"/>
      <c r="CR16" s="202"/>
      <c r="CS16" s="202"/>
      <c r="CT16" s="202"/>
      <c r="CU16" s="202"/>
      <c r="CV16" s="202"/>
      <c r="CW16" s="202"/>
      <c r="CX16" s="202"/>
      <c r="CY16" s="202"/>
      <c r="CZ16" s="202"/>
      <c r="DA16" s="202"/>
      <c r="DB16" s="202"/>
      <c r="DC16" s="202"/>
      <c r="DD16" s="202"/>
      <c r="DE16" s="202"/>
      <c r="DF16" s="202"/>
      <c r="DG16" s="202"/>
      <c r="DH16" s="204"/>
    </row>
    <row r="17" spans="2:112" x14ac:dyDescent="0.25">
      <c r="B17" s="196"/>
      <c r="D17" s="186"/>
      <c r="E17" s="186"/>
      <c r="F17" s="186"/>
      <c r="G17" s="197"/>
      <c r="H17" s="198"/>
      <c r="I17" s="199"/>
      <c r="J17" s="200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2"/>
      <c r="BS17" s="202"/>
      <c r="BT17" s="202"/>
      <c r="BU17" s="202"/>
      <c r="BV17" s="202"/>
      <c r="BW17" s="202"/>
      <c r="BX17" s="202"/>
      <c r="BY17" s="202"/>
      <c r="BZ17" s="202"/>
      <c r="CA17" s="202"/>
      <c r="CB17" s="202"/>
      <c r="CC17" s="202"/>
      <c r="CD17" s="203"/>
      <c r="CE17" s="203"/>
      <c r="CF17" s="203"/>
      <c r="CG17" s="203"/>
      <c r="CH17" s="203"/>
      <c r="CI17" s="203"/>
      <c r="CJ17" s="203"/>
      <c r="CK17" s="203"/>
      <c r="CL17" s="203"/>
      <c r="CM17" s="202"/>
      <c r="CN17" s="202"/>
      <c r="CO17" s="202"/>
      <c r="CP17" s="202"/>
      <c r="CQ17" s="202"/>
      <c r="CR17" s="202"/>
      <c r="CS17" s="202"/>
      <c r="CT17" s="202"/>
      <c r="CU17" s="202"/>
      <c r="CV17" s="202"/>
      <c r="CW17" s="202"/>
      <c r="CX17" s="202"/>
      <c r="CY17" s="202"/>
      <c r="CZ17" s="202"/>
      <c r="DA17" s="202"/>
      <c r="DB17" s="202"/>
      <c r="DC17" s="202"/>
      <c r="DD17" s="202"/>
      <c r="DE17" s="202"/>
      <c r="DF17" s="202"/>
      <c r="DG17" s="202"/>
      <c r="DH17" s="204"/>
    </row>
    <row r="18" spans="2:112" x14ac:dyDescent="0.25">
      <c r="B18" s="196"/>
      <c r="D18" s="186"/>
      <c r="E18" s="186"/>
      <c r="F18" s="186"/>
      <c r="G18" s="197"/>
      <c r="H18" s="198"/>
      <c r="I18" s="199"/>
      <c r="J18" s="200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2"/>
      <c r="BS18" s="202"/>
      <c r="BT18" s="202"/>
      <c r="BU18" s="202"/>
      <c r="BV18" s="202"/>
      <c r="BW18" s="202"/>
      <c r="BX18" s="202"/>
      <c r="BY18" s="202"/>
      <c r="BZ18" s="202"/>
      <c r="CA18" s="202"/>
      <c r="CB18" s="202"/>
      <c r="CC18" s="202"/>
      <c r="CD18" s="203"/>
      <c r="CE18" s="203"/>
      <c r="CF18" s="203"/>
      <c r="CG18" s="203"/>
      <c r="CH18" s="203"/>
      <c r="CI18" s="203"/>
      <c r="CJ18" s="203"/>
      <c r="CK18" s="203"/>
      <c r="CL18" s="203"/>
      <c r="CM18" s="202"/>
      <c r="CN18" s="202"/>
      <c r="CO18" s="202"/>
      <c r="CP18" s="202"/>
      <c r="CQ18" s="202"/>
      <c r="CR18" s="202"/>
      <c r="CS18" s="202"/>
      <c r="CT18" s="202"/>
      <c r="CU18" s="202"/>
      <c r="CV18" s="202"/>
      <c r="CW18" s="202"/>
      <c r="CX18" s="202"/>
      <c r="CY18" s="202"/>
      <c r="CZ18" s="202"/>
      <c r="DA18" s="202"/>
      <c r="DB18" s="202"/>
      <c r="DC18" s="202"/>
      <c r="DD18" s="202"/>
      <c r="DE18" s="202"/>
      <c r="DF18" s="202"/>
      <c r="DG18" s="202"/>
      <c r="DH18" s="204"/>
    </row>
    <row r="19" spans="2:112" x14ac:dyDescent="0.25">
      <c r="B19" s="196"/>
      <c r="D19" s="186"/>
      <c r="E19" s="186"/>
      <c r="F19" s="186"/>
      <c r="G19" s="197"/>
      <c r="H19" s="198"/>
      <c r="I19" s="199"/>
      <c r="J19" s="200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202"/>
      <c r="BN19" s="202"/>
      <c r="BO19" s="202"/>
      <c r="BP19" s="202"/>
      <c r="BQ19" s="202"/>
      <c r="BR19" s="202"/>
      <c r="BS19" s="202"/>
      <c r="BT19" s="202"/>
      <c r="BU19" s="202"/>
      <c r="BV19" s="202"/>
      <c r="BW19" s="202"/>
      <c r="BX19" s="202"/>
      <c r="BY19" s="202"/>
      <c r="BZ19" s="202"/>
      <c r="CA19" s="202"/>
      <c r="CB19" s="202"/>
      <c r="CC19" s="202"/>
      <c r="CD19" s="203"/>
      <c r="CE19" s="203"/>
      <c r="CF19" s="203"/>
      <c r="CG19" s="203"/>
      <c r="CH19" s="203"/>
      <c r="CI19" s="203"/>
      <c r="CJ19" s="203"/>
      <c r="CK19" s="203"/>
      <c r="CL19" s="203"/>
      <c r="CM19" s="202"/>
      <c r="CN19" s="202"/>
      <c r="CO19" s="202"/>
      <c r="CP19" s="202"/>
      <c r="CQ19" s="202"/>
      <c r="CR19" s="202"/>
      <c r="CS19" s="202"/>
      <c r="CT19" s="202"/>
      <c r="CU19" s="202"/>
      <c r="CV19" s="202"/>
      <c r="CW19" s="202"/>
      <c r="CX19" s="202"/>
      <c r="CY19" s="202"/>
      <c r="CZ19" s="202"/>
      <c r="DA19" s="202"/>
      <c r="DB19" s="202"/>
      <c r="DC19" s="202"/>
      <c r="DD19" s="202"/>
      <c r="DE19" s="202"/>
      <c r="DF19" s="202"/>
      <c r="DG19" s="202"/>
      <c r="DH19" s="204"/>
    </row>
    <row r="20" spans="2:112" x14ac:dyDescent="0.25">
      <c r="B20" s="196"/>
      <c r="D20" s="186"/>
      <c r="E20" s="186"/>
      <c r="F20" s="186"/>
      <c r="G20" s="197"/>
      <c r="H20" s="198"/>
      <c r="I20" s="199"/>
      <c r="J20" s="200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202"/>
      <c r="BO20" s="202"/>
      <c r="BP20" s="202"/>
      <c r="BQ20" s="202"/>
      <c r="BR20" s="202"/>
      <c r="BS20" s="202"/>
      <c r="BT20" s="202"/>
      <c r="BU20" s="202"/>
      <c r="BV20" s="202"/>
      <c r="BW20" s="202"/>
      <c r="BX20" s="202"/>
      <c r="BY20" s="202"/>
      <c r="BZ20" s="202"/>
      <c r="CA20" s="202"/>
      <c r="CB20" s="202"/>
      <c r="CC20" s="202"/>
      <c r="CD20" s="203"/>
      <c r="CE20" s="203"/>
      <c r="CF20" s="203"/>
      <c r="CG20" s="203"/>
      <c r="CH20" s="203"/>
      <c r="CI20" s="203"/>
      <c r="CJ20" s="203"/>
      <c r="CK20" s="203"/>
      <c r="CL20" s="203"/>
      <c r="CM20" s="202"/>
      <c r="CN20" s="202"/>
      <c r="CO20" s="202"/>
      <c r="CP20" s="202"/>
      <c r="CQ20" s="202"/>
      <c r="CR20" s="202"/>
      <c r="CS20" s="202"/>
      <c r="CT20" s="202"/>
      <c r="CU20" s="202"/>
      <c r="CV20" s="202"/>
      <c r="CW20" s="202"/>
      <c r="CX20" s="202"/>
      <c r="CY20" s="202"/>
      <c r="CZ20" s="202"/>
      <c r="DA20" s="202"/>
      <c r="DB20" s="202"/>
      <c r="DC20" s="202"/>
      <c r="DD20" s="202"/>
      <c r="DE20" s="202"/>
      <c r="DF20" s="202"/>
      <c r="DG20" s="202"/>
      <c r="DH20" s="204"/>
    </row>
    <row r="21" spans="2:112" x14ac:dyDescent="0.25">
      <c r="B21" s="205"/>
      <c r="D21" s="205"/>
      <c r="E21" s="205"/>
      <c r="F21" s="205"/>
    </row>
    <row r="22" spans="2:112" x14ac:dyDescent="0.25">
      <c r="B22" s="205"/>
      <c r="D22" s="205"/>
      <c r="E22" s="205"/>
      <c r="F22" s="205"/>
    </row>
    <row r="23" spans="2:112" x14ac:dyDescent="0.25">
      <c r="B23" s="205"/>
      <c r="D23" s="205"/>
      <c r="E23" s="205"/>
      <c r="F23" s="205"/>
    </row>
  </sheetData>
  <customSheetViews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</customSheetViews>
  <mergeCells count="2">
    <mergeCell ref="D2:F2"/>
    <mergeCell ref="B1:B2"/>
  </mergeCells>
  <hyperlinks>
    <hyperlink ref="B1:B2" r:id="rId1" display="To purchase software visit xlathlete.com"/>
  </hyperlinks>
  <pageMargins left="0.7" right="0.7" top="0.75" bottom="0.75" header="0.3" footer="0.3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5"/>
  <sheetViews>
    <sheetView workbookViewId="0">
      <selection activeCell="D17" sqref="D17"/>
    </sheetView>
  </sheetViews>
  <sheetFormatPr defaultRowHeight="15" x14ac:dyDescent="0.25"/>
  <cols>
    <col min="1" max="1" width="32.7109375" style="150" customWidth="1"/>
    <col min="2" max="2" width="18.28515625" style="150" bestFit="1" customWidth="1"/>
    <col min="3" max="3" width="18.7109375" style="150" bestFit="1" customWidth="1"/>
    <col min="4" max="4" width="29.7109375" style="150" bestFit="1" customWidth="1"/>
    <col min="5" max="6" width="26.5703125" style="150" bestFit="1" customWidth="1"/>
    <col min="7" max="7" width="21" style="150" bestFit="1" customWidth="1"/>
    <col min="8" max="8" width="22.28515625" style="150" bestFit="1" customWidth="1"/>
    <col min="9" max="9" width="26.140625" style="150" bestFit="1" customWidth="1"/>
    <col min="10" max="10" width="29.7109375" style="150" bestFit="1" customWidth="1"/>
    <col min="11" max="11" width="17.42578125" style="150" bestFit="1" customWidth="1"/>
    <col min="12" max="12" width="30.42578125" style="150" bestFit="1" customWidth="1"/>
    <col min="13" max="13" width="18.42578125" style="150" bestFit="1" customWidth="1"/>
    <col min="14" max="14" width="27" style="150" bestFit="1" customWidth="1"/>
    <col min="15" max="15" width="20.5703125" style="150" bestFit="1" customWidth="1"/>
    <col min="16" max="16" width="21.42578125" style="150" bestFit="1" customWidth="1"/>
    <col min="17" max="17" width="29.42578125" style="150" bestFit="1" customWidth="1"/>
    <col min="18" max="18" width="41.85546875" style="150" bestFit="1" customWidth="1"/>
    <col min="19" max="19" width="21.7109375" style="150" bestFit="1" customWidth="1"/>
    <col min="20" max="16384" width="9.140625" style="150"/>
  </cols>
  <sheetData>
    <row r="2" spans="1:22" ht="15.75" thickBot="1" x14ac:dyDescent="0.3">
      <c r="B2" s="386" t="s">
        <v>209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61"/>
      <c r="U2" s="361"/>
      <c r="V2" s="361"/>
    </row>
    <row r="3" spans="1:22" ht="15.75" thickBot="1" x14ac:dyDescent="0.3">
      <c r="B3" s="362" t="s">
        <v>73</v>
      </c>
      <c r="C3" s="363" t="s">
        <v>75</v>
      </c>
      <c r="D3" s="362" t="s">
        <v>76</v>
      </c>
      <c r="E3" s="362" t="s">
        <v>74</v>
      </c>
      <c r="F3" s="362" t="s">
        <v>77</v>
      </c>
      <c r="G3" s="362" t="s">
        <v>78</v>
      </c>
      <c r="H3" s="362" t="s">
        <v>79</v>
      </c>
      <c r="I3" s="362" t="s">
        <v>80</v>
      </c>
      <c r="J3" s="362" t="s">
        <v>81</v>
      </c>
      <c r="K3" s="362" t="s">
        <v>82</v>
      </c>
      <c r="L3" s="362" t="s">
        <v>83</v>
      </c>
      <c r="M3" s="362" t="s">
        <v>84</v>
      </c>
      <c r="N3" s="362" t="s">
        <v>85</v>
      </c>
      <c r="O3" s="362" t="s">
        <v>86</v>
      </c>
      <c r="P3" s="362" t="s">
        <v>87</v>
      </c>
      <c r="Q3" s="363" t="s">
        <v>226</v>
      </c>
      <c r="R3" s="363" t="s">
        <v>227</v>
      </c>
      <c r="S3" s="362" t="s">
        <v>88</v>
      </c>
      <c r="T3" s="362" t="s">
        <v>453</v>
      </c>
      <c r="U3" s="362" t="s">
        <v>454</v>
      </c>
      <c r="V3" s="362" t="s">
        <v>455</v>
      </c>
    </row>
    <row r="4" spans="1:22" x14ac:dyDescent="0.25">
      <c r="B4" s="364" t="s">
        <v>217</v>
      </c>
      <c r="C4" s="365" t="s">
        <v>257</v>
      </c>
      <c r="D4" s="365" t="s">
        <v>258</v>
      </c>
      <c r="E4" s="365" t="s">
        <v>259</v>
      </c>
      <c r="F4" s="365" t="s">
        <v>218</v>
      </c>
      <c r="G4" s="365" t="s">
        <v>219</v>
      </c>
      <c r="H4" s="365" t="s">
        <v>220</v>
      </c>
      <c r="I4" s="365" t="s">
        <v>216</v>
      </c>
      <c r="J4" s="365" t="s">
        <v>260</v>
      </c>
      <c r="K4" s="365" t="s">
        <v>221</v>
      </c>
      <c r="L4" s="365" t="s">
        <v>261</v>
      </c>
      <c r="M4" s="365" t="s">
        <v>222</v>
      </c>
      <c r="N4" s="365" t="s">
        <v>223</v>
      </c>
      <c r="O4" s="365" t="s">
        <v>224</v>
      </c>
      <c r="P4" s="365" t="s">
        <v>225</v>
      </c>
      <c r="Q4" s="365" t="s">
        <v>156</v>
      </c>
      <c r="R4" s="365" t="s">
        <v>157</v>
      </c>
      <c r="S4" s="365" t="s">
        <v>228</v>
      </c>
      <c r="T4" s="366" t="s">
        <v>456</v>
      </c>
      <c r="U4" s="366" t="s">
        <v>457</v>
      </c>
      <c r="V4" s="366" t="s">
        <v>458</v>
      </c>
    </row>
    <row r="5" spans="1:22" x14ac:dyDescent="0.25">
      <c r="B5" s="348"/>
      <c r="C5" s="349"/>
      <c r="D5" s="350"/>
      <c r="E5" s="350"/>
      <c r="F5" s="350"/>
      <c r="G5" s="349"/>
      <c r="H5" s="349"/>
      <c r="I5" s="349"/>
      <c r="J5" s="351"/>
      <c r="K5" s="349"/>
      <c r="L5" s="349"/>
      <c r="M5" s="349"/>
      <c r="N5" s="350"/>
      <c r="O5" s="349"/>
      <c r="P5" s="349"/>
      <c r="Q5" s="352"/>
      <c r="R5" s="349"/>
      <c r="S5" s="349"/>
      <c r="T5" s="353"/>
      <c r="U5" s="353"/>
      <c r="V5" s="353"/>
    </row>
    <row r="6" spans="1:22" x14ac:dyDescent="0.25">
      <c r="A6" s="385" t="s">
        <v>262</v>
      </c>
      <c r="B6" s="354" t="s">
        <v>139</v>
      </c>
      <c r="C6" s="354" t="s">
        <v>23</v>
      </c>
      <c r="D6" s="354" t="s">
        <v>153</v>
      </c>
      <c r="E6" s="355" t="s">
        <v>158</v>
      </c>
      <c r="F6" s="174" t="s">
        <v>89</v>
      </c>
      <c r="G6" s="354" t="s">
        <v>98</v>
      </c>
      <c r="H6" s="354" t="s">
        <v>110</v>
      </c>
      <c r="I6" s="354" t="s">
        <v>402</v>
      </c>
      <c r="J6" s="355" t="s">
        <v>403</v>
      </c>
      <c r="K6" s="354" t="s">
        <v>404</v>
      </c>
      <c r="L6" s="354" t="s">
        <v>37</v>
      </c>
      <c r="M6" s="355" t="s">
        <v>17</v>
      </c>
      <c r="N6" s="356" t="s">
        <v>405</v>
      </c>
      <c r="O6" s="354" t="s">
        <v>406</v>
      </c>
      <c r="P6" s="354" t="s">
        <v>406</v>
      </c>
      <c r="Q6" s="354" t="s">
        <v>200</v>
      </c>
      <c r="R6" s="8" t="s">
        <v>95</v>
      </c>
      <c r="S6" s="357" t="s">
        <v>407</v>
      </c>
      <c r="T6" s="8"/>
      <c r="U6" s="8"/>
      <c r="V6" s="8"/>
    </row>
    <row r="7" spans="1:22" x14ac:dyDescent="0.25">
      <c r="A7" s="385"/>
      <c r="B7" s="354" t="s">
        <v>14</v>
      </c>
      <c r="C7" s="354" t="s">
        <v>133</v>
      </c>
      <c r="D7" s="354" t="s">
        <v>154</v>
      </c>
      <c r="E7" s="355" t="s">
        <v>408</v>
      </c>
      <c r="F7" s="355" t="s">
        <v>409</v>
      </c>
      <c r="G7" s="356" t="s">
        <v>410</v>
      </c>
      <c r="H7" s="356" t="s">
        <v>24</v>
      </c>
      <c r="I7" s="354" t="s">
        <v>411</v>
      </c>
      <c r="J7" s="354" t="s">
        <v>412</v>
      </c>
      <c r="K7" s="8" t="s">
        <v>29</v>
      </c>
      <c r="L7" s="356" t="s">
        <v>413</v>
      </c>
      <c r="M7" s="358" t="s">
        <v>414</v>
      </c>
      <c r="N7" s="356" t="s">
        <v>415</v>
      </c>
      <c r="O7" s="8" t="s">
        <v>196</v>
      </c>
      <c r="P7" s="354" t="s">
        <v>416</v>
      </c>
      <c r="Q7" s="358" t="s">
        <v>417</v>
      </c>
      <c r="R7" s="356" t="s">
        <v>133</v>
      </c>
      <c r="S7" s="354" t="s">
        <v>136</v>
      </c>
      <c r="T7" s="8"/>
      <c r="U7" s="8"/>
      <c r="V7" s="8"/>
    </row>
    <row r="8" spans="1:22" x14ac:dyDescent="0.25">
      <c r="B8" s="354" t="s">
        <v>149</v>
      </c>
      <c r="C8" s="356" t="s">
        <v>24</v>
      </c>
      <c r="D8" s="354" t="s">
        <v>418</v>
      </c>
      <c r="E8" s="355" t="s">
        <v>3</v>
      </c>
      <c r="F8" s="355" t="s">
        <v>419</v>
      </c>
      <c r="G8" s="354" t="s">
        <v>420</v>
      </c>
      <c r="H8" s="354" t="s">
        <v>159</v>
      </c>
      <c r="I8" s="354" t="s">
        <v>421</v>
      </c>
      <c r="J8" s="355" t="s">
        <v>422</v>
      </c>
      <c r="K8" s="8" t="s">
        <v>93</v>
      </c>
      <c r="L8" s="356" t="s">
        <v>423</v>
      </c>
      <c r="M8" s="8" t="s">
        <v>94</v>
      </c>
      <c r="N8" s="354" t="s">
        <v>424</v>
      </c>
      <c r="O8" s="8" t="s">
        <v>197</v>
      </c>
      <c r="P8" s="354" t="s">
        <v>425</v>
      </c>
      <c r="Q8" s="359" t="s">
        <v>426</v>
      </c>
      <c r="R8" s="360" t="s">
        <v>427</v>
      </c>
      <c r="S8" s="355" t="s">
        <v>428</v>
      </c>
      <c r="T8" s="8"/>
      <c r="U8" s="8"/>
      <c r="V8" s="8"/>
    </row>
    <row r="9" spans="1:22" x14ac:dyDescent="0.25">
      <c r="B9" s="284" t="s">
        <v>122</v>
      </c>
      <c r="C9" s="354" t="s">
        <v>25</v>
      </c>
      <c r="D9" s="354" t="s">
        <v>429</v>
      </c>
      <c r="E9" s="355" t="s">
        <v>430</v>
      </c>
      <c r="F9" s="355" t="s">
        <v>431</v>
      </c>
      <c r="G9" s="354" t="s">
        <v>432</v>
      </c>
      <c r="H9" s="354" t="s">
        <v>433</v>
      </c>
      <c r="I9" s="354" t="s">
        <v>121</v>
      </c>
      <c r="J9" s="355" t="s">
        <v>430</v>
      </c>
      <c r="K9" s="358" t="s">
        <v>434</v>
      </c>
      <c r="L9" s="354" t="s">
        <v>193</v>
      </c>
      <c r="M9" s="358" t="s">
        <v>32</v>
      </c>
      <c r="N9" s="354" t="s">
        <v>435</v>
      </c>
      <c r="O9" s="8" t="s">
        <v>198</v>
      </c>
      <c r="P9" s="354" t="s">
        <v>436</v>
      </c>
      <c r="Q9" s="358" t="s">
        <v>437</v>
      </c>
      <c r="R9" s="354" t="s">
        <v>101</v>
      </c>
      <c r="S9" s="354" t="s">
        <v>138</v>
      </c>
      <c r="T9" s="8"/>
      <c r="U9" s="8"/>
      <c r="V9" s="8"/>
    </row>
    <row r="10" spans="1:22" x14ac:dyDescent="0.25">
      <c r="B10" s="284" t="s">
        <v>127</v>
      </c>
      <c r="C10" s="354" t="s">
        <v>117</v>
      </c>
      <c r="D10" s="354" t="s">
        <v>432</v>
      </c>
      <c r="E10" s="356" t="s">
        <v>192</v>
      </c>
      <c r="F10" s="355" t="s">
        <v>438</v>
      </c>
      <c r="G10" s="356" t="s">
        <v>109</v>
      </c>
      <c r="H10" s="354" t="s">
        <v>126</v>
      </c>
      <c r="I10" s="354" t="s">
        <v>439</v>
      </c>
      <c r="J10" s="355" t="s">
        <v>104</v>
      </c>
      <c r="K10" s="8" t="s">
        <v>100</v>
      </c>
      <c r="L10" s="354" t="s">
        <v>440</v>
      </c>
      <c r="M10" s="358" t="s">
        <v>105</v>
      </c>
      <c r="N10" s="354" t="s">
        <v>194</v>
      </c>
      <c r="O10" s="8" t="s">
        <v>199</v>
      </c>
      <c r="P10" s="355" t="s">
        <v>441</v>
      </c>
      <c r="Q10" s="358" t="s">
        <v>442</v>
      </c>
      <c r="R10" s="354" t="s">
        <v>443</v>
      </c>
      <c r="S10" s="356" t="s">
        <v>405</v>
      </c>
      <c r="T10" s="8"/>
      <c r="U10" s="8"/>
      <c r="V10" s="8"/>
    </row>
    <row r="11" spans="1:22" x14ac:dyDescent="0.25">
      <c r="B11" s="284" t="s">
        <v>102</v>
      </c>
      <c r="C11" s="354" t="s">
        <v>444</v>
      </c>
      <c r="D11" s="354" t="s">
        <v>36</v>
      </c>
      <c r="E11" s="355" t="s">
        <v>31</v>
      </c>
      <c r="F11" s="355" t="s">
        <v>445</v>
      </c>
      <c r="G11" s="354" t="s">
        <v>113</v>
      </c>
      <c r="H11" s="8" t="s">
        <v>128</v>
      </c>
      <c r="I11" s="354" t="s">
        <v>446</v>
      </c>
      <c r="J11" s="356" t="s">
        <v>447</v>
      </c>
      <c r="K11" s="354" t="s">
        <v>448</v>
      </c>
      <c r="L11" s="354" t="s">
        <v>449</v>
      </c>
      <c r="M11" s="8"/>
      <c r="N11" s="354" t="s">
        <v>195</v>
      </c>
      <c r="O11" s="8" t="s">
        <v>106</v>
      </c>
      <c r="P11" s="354" t="s">
        <v>450</v>
      </c>
      <c r="Q11" s="358" t="s">
        <v>451</v>
      </c>
      <c r="R11" s="174" t="s">
        <v>111</v>
      </c>
      <c r="S11" s="354" t="s">
        <v>452</v>
      </c>
      <c r="T11" s="8"/>
      <c r="U11" s="8"/>
      <c r="V11" s="8"/>
    </row>
    <row r="12" spans="1:22" x14ac:dyDescent="0.25">
      <c r="B12" s="284"/>
      <c r="C12" s="8"/>
      <c r="D12" s="174"/>
      <c r="E12" s="174"/>
      <c r="F12" s="174"/>
      <c r="G12" s="8"/>
      <c r="H12" s="8"/>
      <c r="I12" s="174"/>
      <c r="J12" s="8"/>
      <c r="K12" s="8"/>
      <c r="L12" s="8"/>
      <c r="M12" s="176"/>
      <c r="N12" s="8"/>
      <c r="O12" s="176"/>
      <c r="P12" s="8"/>
      <c r="Q12" s="174"/>
      <c r="R12" s="8"/>
      <c r="S12" s="8"/>
    </row>
    <row r="13" spans="1:22" x14ac:dyDescent="0.25">
      <c r="B13" s="284"/>
      <c r="C13" s="8"/>
      <c r="D13" s="8"/>
      <c r="E13" s="174"/>
      <c r="F13" s="174"/>
      <c r="G13" s="8"/>
      <c r="H13" s="8"/>
      <c r="I13" s="174"/>
      <c r="J13" s="174"/>
      <c r="K13" s="8"/>
      <c r="L13" s="174"/>
      <c r="M13" s="176"/>
      <c r="N13" s="8"/>
      <c r="O13" s="176"/>
      <c r="P13" s="8"/>
      <c r="Q13" s="174"/>
      <c r="R13" s="175"/>
      <c r="S13" s="8"/>
    </row>
    <row r="14" spans="1:22" x14ac:dyDescent="0.25">
      <c r="B14" s="284"/>
      <c r="C14" s="8"/>
      <c r="D14" s="174"/>
      <c r="E14" s="174"/>
      <c r="F14" s="174"/>
      <c r="G14" s="8"/>
      <c r="H14" s="8"/>
      <c r="I14" s="174"/>
      <c r="J14" s="174"/>
      <c r="K14" s="8"/>
      <c r="L14" s="174"/>
      <c r="M14" s="176"/>
      <c r="N14" s="8"/>
      <c r="O14" s="176"/>
      <c r="P14" s="8"/>
      <c r="Q14" s="8"/>
      <c r="R14" s="175"/>
      <c r="S14" s="174"/>
    </row>
    <row r="15" spans="1:22" x14ac:dyDescent="0.25">
      <c r="B15" s="284"/>
      <c r="C15" s="8"/>
      <c r="D15" s="8"/>
      <c r="E15" s="174"/>
      <c r="F15" s="9"/>
      <c r="G15" s="8"/>
      <c r="H15" s="8"/>
      <c r="I15" s="174"/>
      <c r="J15" s="174"/>
      <c r="K15" s="8"/>
      <c r="L15" s="174"/>
      <c r="M15" s="176"/>
      <c r="N15" s="174"/>
      <c r="O15" s="176"/>
      <c r="P15" s="8"/>
      <c r="Q15" s="8"/>
      <c r="R15" s="175"/>
      <c r="S15" s="174"/>
    </row>
    <row r="16" spans="1:22" x14ac:dyDescent="0.25">
      <c r="B16" s="284"/>
      <c r="C16" s="8"/>
      <c r="D16" s="9"/>
      <c r="E16" s="174"/>
      <c r="F16" s="174"/>
      <c r="G16" s="8"/>
      <c r="H16" s="8"/>
      <c r="I16" s="174"/>
      <c r="J16" s="174"/>
      <c r="K16" s="176"/>
      <c r="L16" s="174"/>
      <c r="M16" s="176"/>
      <c r="N16" s="174"/>
      <c r="O16" s="176"/>
      <c r="P16" s="8"/>
      <c r="Q16" s="174"/>
      <c r="R16" s="174"/>
      <c r="S16" s="8"/>
    </row>
    <row r="17" spans="2:19" x14ac:dyDescent="0.25">
      <c r="B17" s="284"/>
      <c r="C17" s="176"/>
      <c r="D17" s="8"/>
      <c r="E17" s="174"/>
      <c r="F17" s="174"/>
      <c r="G17" s="8"/>
      <c r="H17" s="8"/>
      <c r="I17" s="174"/>
      <c r="J17" s="174"/>
      <c r="K17" s="176"/>
      <c r="L17" s="174"/>
      <c r="M17" s="176"/>
      <c r="N17" s="174"/>
      <c r="O17" s="176"/>
      <c r="P17" s="8"/>
      <c r="Q17" s="174"/>
      <c r="R17" s="175"/>
      <c r="S17" s="8"/>
    </row>
    <row r="18" spans="2:19" x14ac:dyDescent="0.25">
      <c r="B18" s="284"/>
      <c r="C18" s="176"/>
      <c r="D18" s="8"/>
      <c r="E18" s="174"/>
      <c r="F18" s="174"/>
      <c r="G18" s="8"/>
      <c r="H18" s="8"/>
      <c r="I18" s="174"/>
      <c r="J18" s="174"/>
      <c r="K18" s="176"/>
      <c r="L18" s="174"/>
      <c r="M18" s="176"/>
      <c r="N18" s="174"/>
      <c r="O18" s="176"/>
      <c r="P18" s="8"/>
      <c r="Q18" s="174"/>
      <c r="R18" s="175"/>
      <c r="S18" s="174"/>
    </row>
    <row r="19" spans="2:19" x14ac:dyDescent="0.25">
      <c r="B19" s="284"/>
      <c r="C19" s="176"/>
      <c r="D19" s="174"/>
      <c r="E19" s="174"/>
      <c r="F19" s="174"/>
      <c r="G19" s="8"/>
      <c r="H19" s="8"/>
      <c r="I19" s="174"/>
      <c r="J19" s="8"/>
      <c r="K19" s="176"/>
      <c r="L19" s="174"/>
      <c r="M19" s="176"/>
      <c r="N19" s="8"/>
      <c r="O19" s="176"/>
      <c r="P19" s="8"/>
      <c r="Q19" s="177"/>
      <c r="R19" s="8"/>
      <c r="S19" s="8"/>
    </row>
    <row r="20" spans="2:19" x14ac:dyDescent="0.25">
      <c r="B20" s="284"/>
      <c r="C20" s="176"/>
      <c r="D20" s="8"/>
      <c r="E20" s="174"/>
      <c r="F20" s="174"/>
      <c r="G20" s="8"/>
      <c r="H20" s="8"/>
      <c r="I20" s="174"/>
      <c r="J20" s="174"/>
      <c r="K20" s="176"/>
      <c r="L20" s="174"/>
      <c r="M20" s="176"/>
      <c r="N20" s="174"/>
      <c r="O20" s="176"/>
      <c r="P20" s="8"/>
      <c r="Q20" s="174"/>
      <c r="R20" s="8"/>
      <c r="S20" s="8"/>
    </row>
    <row r="21" spans="2:19" x14ac:dyDescent="0.25">
      <c r="B21" s="284"/>
      <c r="C21" s="176"/>
      <c r="D21" s="174"/>
      <c r="E21" s="174"/>
      <c r="F21" s="174"/>
      <c r="G21" s="176"/>
      <c r="H21" s="8"/>
      <c r="I21" s="174"/>
      <c r="J21" s="174"/>
      <c r="K21" s="176"/>
      <c r="L21" s="174"/>
      <c r="M21" s="176"/>
      <c r="N21" s="174"/>
      <c r="O21" s="176"/>
      <c r="P21" s="8"/>
      <c r="Q21" s="174"/>
      <c r="R21" s="175"/>
      <c r="S21" s="174"/>
    </row>
    <row r="22" spans="2:19" x14ac:dyDescent="0.25">
      <c r="B22" s="284"/>
      <c r="C22" s="176"/>
      <c r="D22" s="174"/>
      <c r="E22" s="174"/>
      <c r="F22" s="174"/>
      <c r="G22" s="176"/>
      <c r="H22" s="8"/>
      <c r="I22" s="8"/>
      <c r="J22" s="8"/>
      <c r="K22" s="176"/>
      <c r="L22" s="174"/>
      <c r="M22" s="176"/>
      <c r="N22" s="174"/>
      <c r="O22" s="176"/>
      <c r="P22" s="8"/>
      <c r="Q22" s="174"/>
      <c r="R22" s="8"/>
      <c r="S22" s="8"/>
    </row>
    <row r="23" spans="2:19" x14ac:dyDescent="0.25">
      <c r="B23" s="284"/>
      <c r="C23" s="176"/>
      <c r="D23" s="174"/>
      <c r="E23" s="174"/>
      <c r="F23" s="174"/>
      <c r="G23" s="176"/>
      <c r="H23" s="8"/>
      <c r="I23" s="174"/>
      <c r="J23" s="8"/>
      <c r="K23" s="176"/>
      <c r="L23" s="8"/>
      <c r="M23" s="176"/>
      <c r="N23" s="174"/>
      <c r="O23" s="176"/>
      <c r="P23" s="8"/>
      <c r="Q23" s="174"/>
      <c r="R23" s="175"/>
      <c r="S23" s="8"/>
    </row>
    <row r="24" spans="2:19" x14ac:dyDescent="0.25">
      <c r="B24" s="284"/>
      <c r="C24" s="176"/>
      <c r="D24" s="174"/>
      <c r="E24" s="174"/>
      <c r="F24" s="174"/>
      <c r="G24" s="176"/>
      <c r="H24" s="8"/>
      <c r="I24" s="174"/>
      <c r="J24" s="174"/>
      <c r="K24" s="176"/>
      <c r="L24" s="174"/>
      <c r="M24" s="176"/>
      <c r="N24" s="174"/>
      <c r="O24" s="176"/>
      <c r="P24" s="8"/>
      <c r="Q24" s="174"/>
      <c r="R24" s="175"/>
      <c r="S24" s="8"/>
    </row>
    <row r="25" spans="2:19" x14ac:dyDescent="0.25">
      <c r="B25" s="284"/>
      <c r="C25" s="176"/>
      <c r="D25" s="8"/>
      <c r="E25" s="174"/>
      <c r="F25" s="174"/>
      <c r="G25" s="176"/>
      <c r="H25" s="8"/>
      <c r="I25" s="174"/>
      <c r="J25" s="174"/>
      <c r="K25" s="176"/>
      <c r="L25" s="174"/>
      <c r="M25" s="176"/>
      <c r="N25" s="174"/>
      <c r="O25" s="176"/>
      <c r="P25" s="8"/>
      <c r="Q25" s="8"/>
      <c r="R25" s="175"/>
      <c r="S25" s="8"/>
    </row>
    <row r="26" spans="2:19" x14ac:dyDescent="0.25">
      <c r="B26" s="176"/>
      <c r="C26" s="176"/>
      <c r="D26" s="8"/>
      <c r="E26" s="174"/>
      <c r="F26" s="174"/>
      <c r="G26" s="176"/>
      <c r="H26" s="8"/>
      <c r="I26" s="174"/>
      <c r="J26" s="174"/>
      <c r="K26" s="176"/>
      <c r="L26" s="174"/>
      <c r="M26" s="176"/>
      <c r="N26" s="174"/>
      <c r="O26" s="176"/>
      <c r="P26" s="8"/>
      <c r="Q26" s="8"/>
      <c r="R26" s="175"/>
      <c r="S26" s="8"/>
    </row>
    <row r="27" spans="2:19" x14ac:dyDescent="0.25">
      <c r="B27" s="176"/>
      <c r="C27" s="176"/>
      <c r="D27" s="174"/>
      <c r="E27" s="174"/>
      <c r="F27" s="174"/>
      <c r="G27" s="176"/>
      <c r="H27" s="8"/>
      <c r="I27" s="174"/>
      <c r="J27" s="174"/>
      <c r="K27" s="176"/>
      <c r="L27" s="175"/>
      <c r="M27" s="176"/>
      <c r="N27" s="176"/>
      <c r="O27" s="176"/>
      <c r="P27" s="8"/>
      <c r="Q27" s="174"/>
      <c r="R27" s="174"/>
      <c r="S27" s="9"/>
    </row>
    <row r="28" spans="2:19" x14ac:dyDescent="0.25">
      <c r="B28" s="176"/>
      <c r="C28" s="176"/>
      <c r="D28" s="174"/>
      <c r="E28" s="174"/>
      <c r="F28" s="174"/>
      <c r="G28" s="176"/>
      <c r="H28" s="176"/>
      <c r="I28" s="174"/>
      <c r="J28" s="174"/>
      <c r="K28" s="176"/>
      <c r="L28" s="8"/>
      <c r="M28" s="176"/>
      <c r="N28" s="176"/>
      <c r="O28" s="176"/>
      <c r="P28" s="8"/>
      <c r="Q28" s="174"/>
      <c r="R28" s="175"/>
      <c r="S28" s="8"/>
    </row>
    <row r="29" spans="2:19" x14ac:dyDescent="0.25">
      <c r="B29" s="176"/>
      <c r="C29" s="176"/>
      <c r="D29" s="174"/>
      <c r="E29" s="174"/>
      <c r="F29" s="174"/>
      <c r="G29" s="176"/>
      <c r="H29" s="176"/>
      <c r="I29" s="174"/>
      <c r="J29" s="174"/>
      <c r="K29" s="176"/>
      <c r="L29" s="174"/>
      <c r="M29" s="176"/>
      <c r="N29" s="176"/>
      <c r="O29" s="176"/>
      <c r="P29" s="8"/>
      <c r="Q29" s="8"/>
      <c r="R29" s="175"/>
      <c r="S29" s="8"/>
    </row>
    <row r="30" spans="2:19" x14ac:dyDescent="0.25">
      <c r="B30" s="176"/>
      <c r="C30" s="176"/>
      <c r="D30" s="8"/>
      <c r="E30" s="174"/>
      <c r="F30" s="8"/>
      <c r="G30" s="176"/>
      <c r="H30" s="176"/>
      <c r="I30" s="174"/>
      <c r="J30" s="174"/>
      <c r="K30" s="176"/>
      <c r="L30" s="174"/>
      <c r="M30" s="176"/>
      <c r="N30" s="176"/>
      <c r="O30" s="176"/>
      <c r="P30" s="8"/>
      <c r="Q30" s="8"/>
      <c r="R30" s="176"/>
      <c r="S30" s="8"/>
    </row>
    <row r="31" spans="2:19" x14ac:dyDescent="0.25">
      <c r="B31" s="176"/>
      <c r="C31" s="176"/>
      <c r="D31" s="8"/>
      <c r="E31" s="174"/>
      <c r="F31" s="8"/>
      <c r="G31" s="176"/>
      <c r="H31" s="176"/>
      <c r="I31" s="174"/>
      <c r="J31" s="8"/>
      <c r="K31" s="176"/>
      <c r="L31" s="174"/>
      <c r="M31" s="176"/>
      <c r="N31" s="176"/>
      <c r="O31" s="176"/>
      <c r="P31" s="8"/>
      <c r="Q31" s="174"/>
      <c r="R31" s="176"/>
      <c r="S31" s="8"/>
    </row>
    <row r="32" spans="2:19" x14ac:dyDescent="0.25">
      <c r="B32" s="176"/>
      <c r="C32" s="176"/>
      <c r="D32" s="174"/>
      <c r="E32" s="174"/>
      <c r="F32" s="174"/>
      <c r="G32" s="176"/>
      <c r="H32" s="176"/>
      <c r="I32" s="174"/>
      <c r="J32" s="8"/>
      <c r="K32" s="176"/>
      <c r="L32" s="174"/>
      <c r="M32" s="176"/>
      <c r="N32" s="176"/>
      <c r="O32" s="176"/>
      <c r="P32" s="8"/>
      <c r="Q32" s="174"/>
      <c r="R32" s="176"/>
      <c r="S32" s="8"/>
    </row>
    <row r="33" spans="2:19" x14ac:dyDescent="0.25">
      <c r="B33" s="176"/>
      <c r="C33" s="176"/>
      <c r="D33" s="174"/>
      <c r="E33" s="174"/>
      <c r="F33" s="174"/>
      <c r="G33" s="176"/>
      <c r="H33" s="176"/>
      <c r="I33" s="174"/>
      <c r="J33" s="174"/>
      <c r="K33" s="176"/>
      <c r="L33" s="174"/>
      <c r="M33" s="176"/>
      <c r="N33" s="176"/>
      <c r="O33" s="176"/>
      <c r="P33" s="8"/>
      <c r="Q33" s="174"/>
      <c r="R33" s="176"/>
      <c r="S33" s="8"/>
    </row>
    <row r="34" spans="2:19" x14ac:dyDescent="0.25">
      <c r="B34" s="176"/>
      <c r="C34" s="176"/>
      <c r="D34" s="174"/>
      <c r="E34" s="174"/>
      <c r="F34" s="8"/>
      <c r="G34" s="176"/>
      <c r="H34" s="176"/>
      <c r="I34" s="174"/>
      <c r="J34" s="174"/>
      <c r="K34" s="176"/>
      <c r="L34" s="174"/>
      <c r="M34" s="176"/>
      <c r="N34" s="176"/>
      <c r="O34" s="176"/>
      <c r="P34" s="8"/>
      <c r="Q34" s="174"/>
      <c r="R34" s="176"/>
      <c r="S34" s="8"/>
    </row>
    <row r="35" spans="2:19" x14ac:dyDescent="0.25">
      <c r="B35" s="176"/>
      <c r="C35" s="176"/>
      <c r="D35" s="8"/>
      <c r="E35" s="174"/>
      <c r="F35" s="174"/>
      <c r="G35" s="176"/>
      <c r="H35" s="176"/>
      <c r="I35" s="174"/>
      <c r="J35" s="174"/>
      <c r="K35" s="176"/>
      <c r="L35" s="174"/>
      <c r="M35" s="176"/>
      <c r="N35" s="176"/>
      <c r="O35" s="176"/>
      <c r="P35" s="176"/>
      <c r="Q35" s="174"/>
      <c r="R35" s="176"/>
      <c r="S35" s="8"/>
    </row>
    <row r="36" spans="2:19" x14ac:dyDescent="0.25">
      <c r="B36" s="176"/>
      <c r="C36" s="176"/>
      <c r="D36" s="8"/>
      <c r="E36" s="174"/>
      <c r="F36" s="174"/>
      <c r="G36" s="176"/>
      <c r="H36" s="176"/>
      <c r="I36" s="174"/>
      <c r="J36" s="174"/>
      <c r="K36" s="176"/>
      <c r="L36" s="174"/>
      <c r="M36" s="176"/>
      <c r="N36" s="176"/>
      <c r="O36" s="176"/>
      <c r="P36" s="176"/>
      <c r="Q36" s="174"/>
      <c r="R36" s="176"/>
      <c r="S36" s="174"/>
    </row>
    <row r="37" spans="2:19" x14ac:dyDescent="0.25">
      <c r="B37" s="176"/>
      <c r="C37" s="176"/>
      <c r="D37" s="174"/>
      <c r="E37" s="174"/>
      <c r="F37" s="174"/>
      <c r="G37" s="176"/>
      <c r="H37" s="176"/>
      <c r="I37" s="174"/>
      <c r="J37" s="174"/>
      <c r="K37" s="176"/>
      <c r="L37" s="174"/>
      <c r="M37" s="176"/>
      <c r="N37" s="176"/>
      <c r="O37" s="176"/>
      <c r="P37" s="176"/>
      <c r="Q37" s="177"/>
      <c r="R37" s="176"/>
      <c r="S37" s="8"/>
    </row>
    <row r="38" spans="2:19" x14ac:dyDescent="0.25">
      <c r="B38" s="176"/>
      <c r="C38" s="176"/>
      <c r="D38" s="8"/>
      <c r="E38" s="174"/>
      <c r="F38" s="174"/>
      <c r="G38" s="176"/>
      <c r="H38" s="176"/>
      <c r="I38" s="174"/>
      <c r="J38" s="174"/>
      <c r="K38" s="176"/>
      <c r="L38" s="174"/>
      <c r="M38" s="176"/>
      <c r="N38" s="176"/>
      <c r="O38" s="176"/>
      <c r="P38" s="176"/>
      <c r="Q38" s="177"/>
      <c r="R38" s="176"/>
      <c r="S38" s="8"/>
    </row>
    <row r="39" spans="2:19" x14ac:dyDescent="0.25">
      <c r="B39" s="176"/>
      <c r="C39" s="176"/>
      <c r="D39" s="174"/>
      <c r="E39" s="174"/>
      <c r="F39" s="174"/>
      <c r="G39" s="176"/>
      <c r="H39" s="176"/>
      <c r="I39" s="174"/>
      <c r="J39" s="174"/>
      <c r="K39" s="176"/>
      <c r="L39" s="174"/>
      <c r="M39" s="176"/>
      <c r="N39" s="176"/>
      <c r="O39" s="176"/>
      <c r="P39" s="176"/>
      <c r="Q39" s="8"/>
      <c r="R39" s="176"/>
      <c r="S39" s="8"/>
    </row>
    <row r="40" spans="2:19" x14ac:dyDescent="0.25">
      <c r="B40" s="176"/>
      <c r="C40" s="176"/>
      <c r="D40" s="174"/>
      <c r="E40" s="174"/>
      <c r="F40" s="174"/>
      <c r="G40" s="176"/>
      <c r="H40" s="176"/>
      <c r="I40" s="174"/>
      <c r="J40" s="174"/>
      <c r="K40" s="176"/>
      <c r="L40" s="174"/>
      <c r="M40" s="176"/>
      <c r="N40" s="176"/>
      <c r="O40" s="176"/>
      <c r="P40" s="176"/>
      <c r="Q40" s="174"/>
      <c r="R40" s="176"/>
      <c r="S40" s="8"/>
    </row>
    <row r="41" spans="2:19" x14ac:dyDescent="0.25">
      <c r="B41" s="176"/>
      <c r="C41" s="176"/>
      <c r="D41" s="174"/>
      <c r="E41" s="174"/>
      <c r="F41" s="174"/>
      <c r="G41" s="176"/>
      <c r="H41" s="176"/>
      <c r="I41" s="174"/>
      <c r="J41" s="174"/>
      <c r="K41" s="176"/>
      <c r="L41" s="174"/>
      <c r="M41" s="176"/>
      <c r="N41" s="176"/>
      <c r="O41" s="176"/>
      <c r="P41" s="176"/>
      <c r="Q41" s="174"/>
      <c r="R41" s="176"/>
      <c r="S41" s="174"/>
    </row>
    <row r="42" spans="2:19" x14ac:dyDescent="0.25">
      <c r="B42" s="176"/>
      <c r="C42" s="176"/>
      <c r="D42" s="174"/>
      <c r="E42" s="174"/>
      <c r="F42" s="174"/>
      <c r="G42" s="176"/>
      <c r="H42" s="176"/>
      <c r="I42" s="174"/>
      <c r="J42" s="174"/>
      <c r="K42" s="176"/>
      <c r="L42" s="174"/>
      <c r="M42" s="176"/>
      <c r="N42" s="176"/>
      <c r="O42" s="176"/>
      <c r="P42" s="176"/>
      <c r="Q42" s="174"/>
      <c r="R42" s="176"/>
      <c r="S42" s="8"/>
    </row>
    <row r="43" spans="2:19" x14ac:dyDescent="0.25">
      <c r="B43" s="176"/>
      <c r="C43" s="176"/>
      <c r="D43" s="174"/>
      <c r="E43" s="174"/>
      <c r="F43" s="174"/>
      <c r="G43" s="176"/>
      <c r="H43" s="176"/>
      <c r="I43" s="174"/>
      <c r="J43" s="174"/>
      <c r="K43" s="176"/>
      <c r="L43" s="174"/>
      <c r="M43" s="176"/>
      <c r="N43" s="176"/>
      <c r="O43" s="176"/>
      <c r="P43" s="176"/>
      <c r="Q43" s="174"/>
      <c r="R43" s="176"/>
      <c r="S43" s="8"/>
    </row>
    <row r="44" spans="2:19" x14ac:dyDescent="0.25">
      <c r="B44" s="176"/>
      <c r="C44" s="176"/>
      <c r="D44" s="174"/>
      <c r="E44" s="174"/>
      <c r="F44" s="174"/>
      <c r="G44" s="176"/>
      <c r="H44" s="176"/>
      <c r="I44" s="174"/>
      <c r="J44" s="174"/>
      <c r="K44" s="176"/>
      <c r="L44" s="8"/>
      <c r="M44" s="176"/>
      <c r="N44" s="176"/>
      <c r="O44" s="176"/>
      <c r="P44" s="176"/>
      <c r="Q44" s="8"/>
      <c r="R44" s="176"/>
      <c r="S44" s="8"/>
    </row>
    <row r="45" spans="2:19" x14ac:dyDescent="0.25">
      <c r="B45" s="176"/>
      <c r="C45" s="176"/>
      <c r="D45" s="174"/>
      <c r="E45" s="174"/>
      <c r="F45" s="8"/>
      <c r="G45" s="176"/>
      <c r="H45" s="176"/>
      <c r="I45" s="174"/>
      <c r="J45" s="174"/>
      <c r="K45" s="176"/>
      <c r="L45" s="8"/>
      <c r="M45" s="176"/>
      <c r="N45" s="176"/>
      <c r="O45" s="176"/>
      <c r="P45" s="176"/>
      <c r="Q45" s="174"/>
      <c r="R45" s="176"/>
      <c r="S45" s="8"/>
    </row>
    <row r="46" spans="2:19" x14ac:dyDescent="0.25">
      <c r="B46" s="176"/>
      <c r="C46" s="176"/>
      <c r="D46" s="8"/>
      <c r="E46" s="174"/>
      <c r="F46" s="174"/>
      <c r="G46" s="176"/>
      <c r="H46" s="176"/>
      <c r="I46" s="174"/>
      <c r="J46" s="174"/>
      <c r="K46" s="176"/>
      <c r="L46" s="8"/>
      <c r="M46" s="176"/>
      <c r="N46" s="176"/>
      <c r="O46" s="176"/>
      <c r="P46" s="176"/>
      <c r="Q46" s="174"/>
      <c r="R46" s="176"/>
      <c r="S46" s="8"/>
    </row>
    <row r="47" spans="2:19" x14ac:dyDescent="0.25">
      <c r="B47" s="176"/>
      <c r="C47" s="176"/>
      <c r="D47" s="174"/>
      <c r="E47" s="174"/>
      <c r="F47" s="174"/>
      <c r="G47" s="176"/>
      <c r="H47" s="176"/>
      <c r="I47" s="174"/>
      <c r="J47" s="174"/>
      <c r="K47" s="176"/>
      <c r="L47" s="8"/>
      <c r="M47" s="176"/>
      <c r="N47" s="176"/>
      <c r="O47" s="176"/>
      <c r="P47" s="176"/>
      <c r="Q47" s="174"/>
      <c r="R47" s="176"/>
      <c r="S47" s="8"/>
    </row>
    <row r="48" spans="2:19" x14ac:dyDescent="0.25">
      <c r="B48" s="176"/>
      <c r="C48" s="176"/>
      <c r="D48" s="174"/>
      <c r="E48" s="174"/>
      <c r="F48" s="174"/>
      <c r="G48" s="176"/>
      <c r="H48" s="176"/>
      <c r="I48" s="174"/>
      <c r="J48" s="8"/>
      <c r="K48" s="176"/>
      <c r="L48" s="174"/>
      <c r="M48" s="176"/>
      <c r="N48" s="176"/>
      <c r="O48" s="176"/>
      <c r="P48" s="176"/>
      <c r="Q48" s="8"/>
      <c r="R48" s="176"/>
      <c r="S48" s="8"/>
    </row>
    <row r="49" spans="2:19" x14ac:dyDescent="0.25">
      <c r="B49" s="176"/>
      <c r="C49" s="176"/>
      <c r="D49" s="174"/>
      <c r="E49" s="174"/>
      <c r="F49" s="174"/>
      <c r="G49" s="176"/>
      <c r="H49" s="176"/>
      <c r="I49" s="174"/>
      <c r="J49" s="8"/>
      <c r="K49" s="176"/>
      <c r="L49" s="8"/>
      <c r="M49" s="176"/>
      <c r="N49" s="176"/>
      <c r="O49" s="176"/>
      <c r="P49" s="176"/>
      <c r="Q49" s="174"/>
      <c r="R49" s="176"/>
      <c r="S49" s="174"/>
    </row>
    <row r="50" spans="2:19" x14ac:dyDescent="0.25">
      <c r="B50" s="176"/>
      <c r="C50" s="176"/>
      <c r="D50" s="174"/>
      <c r="E50" s="174"/>
      <c r="F50" s="174"/>
      <c r="G50" s="176"/>
      <c r="H50" s="176"/>
      <c r="I50" s="174"/>
      <c r="J50" s="8"/>
      <c r="K50" s="176"/>
      <c r="L50" s="174"/>
      <c r="M50" s="176"/>
      <c r="N50" s="176"/>
      <c r="O50" s="176"/>
      <c r="P50" s="176"/>
      <c r="Q50" s="174"/>
      <c r="R50" s="176"/>
      <c r="S50" s="8"/>
    </row>
    <row r="51" spans="2:19" x14ac:dyDescent="0.25">
      <c r="B51" s="176"/>
      <c r="C51" s="176"/>
      <c r="D51" s="174"/>
      <c r="E51" s="174"/>
      <c r="F51" s="174"/>
      <c r="G51" s="176"/>
      <c r="H51" s="176"/>
      <c r="I51" s="174"/>
      <c r="J51" s="8"/>
      <c r="K51" s="176"/>
      <c r="L51" s="174"/>
      <c r="M51" s="176"/>
      <c r="N51" s="176"/>
      <c r="O51" s="176"/>
      <c r="P51" s="176"/>
      <c r="Q51" s="174"/>
      <c r="R51" s="176"/>
      <c r="S51" s="8"/>
    </row>
    <row r="52" spans="2:19" x14ac:dyDescent="0.25">
      <c r="B52" s="176"/>
      <c r="C52" s="176"/>
      <c r="D52" s="174"/>
      <c r="E52" s="174"/>
      <c r="F52" s="174"/>
      <c r="G52" s="176"/>
      <c r="H52" s="176"/>
      <c r="I52" s="174"/>
      <c r="J52" s="8"/>
      <c r="K52" s="176"/>
      <c r="L52" s="8"/>
      <c r="M52" s="176"/>
      <c r="N52" s="176"/>
      <c r="O52" s="176"/>
      <c r="P52" s="176"/>
      <c r="Q52" s="174"/>
      <c r="R52" s="176"/>
      <c r="S52" s="8"/>
    </row>
    <row r="53" spans="2:19" x14ac:dyDescent="0.25">
      <c r="B53" s="176"/>
      <c r="C53" s="176"/>
      <c r="D53" s="174"/>
      <c r="E53" s="174"/>
      <c r="F53" s="174"/>
      <c r="G53" s="176"/>
      <c r="H53" s="176"/>
      <c r="I53" s="174"/>
      <c r="J53" s="8"/>
      <c r="K53" s="176"/>
      <c r="L53" s="174"/>
      <c r="M53" s="176"/>
      <c r="N53" s="176"/>
      <c r="O53" s="176"/>
      <c r="P53" s="176"/>
      <c r="Q53" s="174"/>
      <c r="R53" s="176"/>
      <c r="S53" s="8"/>
    </row>
    <row r="54" spans="2:19" x14ac:dyDescent="0.25">
      <c r="B54" s="176"/>
      <c r="C54" s="176"/>
      <c r="D54" s="8"/>
      <c r="E54" s="174"/>
      <c r="F54" s="176"/>
      <c r="G54" s="176"/>
      <c r="H54" s="176"/>
      <c r="I54" s="174"/>
      <c r="J54" s="174"/>
      <c r="K54" s="176"/>
      <c r="L54" s="174"/>
      <c r="M54" s="176"/>
      <c r="N54" s="176"/>
      <c r="O54" s="176"/>
      <c r="P54" s="176"/>
      <c r="Q54" s="174"/>
      <c r="R54" s="176"/>
      <c r="S54" s="8"/>
    </row>
    <row r="55" spans="2:19" x14ac:dyDescent="0.25">
      <c r="B55" s="176"/>
      <c r="C55" s="176"/>
      <c r="D55" s="176"/>
      <c r="E55" s="174"/>
      <c r="F55" s="176"/>
      <c r="G55" s="176"/>
      <c r="H55" s="176"/>
      <c r="I55" s="174"/>
      <c r="J55" s="174"/>
      <c r="K55" s="176"/>
      <c r="L55" s="8"/>
      <c r="M55" s="176"/>
      <c r="N55" s="176"/>
      <c r="O55" s="176"/>
      <c r="P55" s="176"/>
      <c r="Q55" s="174"/>
      <c r="R55" s="176"/>
      <c r="S55" s="8"/>
    </row>
    <row r="56" spans="2:19" x14ac:dyDescent="0.25">
      <c r="B56" s="176"/>
      <c r="C56" s="176"/>
      <c r="D56" s="176"/>
      <c r="E56" s="174"/>
      <c r="F56" s="176"/>
      <c r="G56" s="176"/>
      <c r="H56" s="176"/>
      <c r="I56" s="174"/>
      <c r="J56" s="174"/>
      <c r="K56" s="176"/>
      <c r="L56" s="174"/>
      <c r="M56" s="176"/>
      <c r="N56" s="176"/>
      <c r="O56" s="176"/>
      <c r="P56" s="176"/>
      <c r="Q56" s="177"/>
      <c r="R56" s="176"/>
      <c r="S56" s="8"/>
    </row>
    <row r="57" spans="2:19" x14ac:dyDescent="0.25">
      <c r="B57" s="176"/>
      <c r="C57" s="176"/>
      <c r="D57" s="176"/>
      <c r="E57" s="174"/>
      <c r="F57" s="176"/>
      <c r="G57" s="176"/>
      <c r="H57" s="176"/>
      <c r="I57" s="174"/>
      <c r="J57" s="174"/>
      <c r="K57" s="176"/>
      <c r="L57" s="174"/>
      <c r="M57" s="176"/>
      <c r="N57" s="176"/>
      <c r="O57" s="176"/>
      <c r="P57" s="176"/>
      <c r="Q57" s="8"/>
      <c r="R57" s="176"/>
      <c r="S57" s="8"/>
    </row>
    <row r="58" spans="2:19" x14ac:dyDescent="0.25">
      <c r="B58" s="176"/>
      <c r="C58" s="176"/>
      <c r="D58" s="176"/>
      <c r="E58" s="174"/>
      <c r="F58" s="176"/>
      <c r="G58" s="176"/>
      <c r="H58" s="176"/>
      <c r="I58" s="174"/>
      <c r="J58" s="174"/>
      <c r="K58" s="176"/>
      <c r="L58" s="174"/>
      <c r="M58" s="176"/>
      <c r="N58" s="176"/>
      <c r="O58" s="176"/>
      <c r="P58" s="176"/>
      <c r="Q58" s="8"/>
      <c r="R58" s="176"/>
      <c r="S58" s="8"/>
    </row>
    <row r="59" spans="2:19" x14ac:dyDescent="0.25">
      <c r="B59" s="176"/>
      <c r="C59" s="176"/>
      <c r="D59" s="176"/>
      <c r="E59" s="174"/>
      <c r="F59" s="176"/>
      <c r="G59" s="176"/>
      <c r="H59" s="176"/>
      <c r="I59" s="174"/>
      <c r="J59" s="176"/>
      <c r="K59" s="176"/>
      <c r="L59" s="174"/>
      <c r="M59" s="176"/>
      <c r="N59" s="176"/>
      <c r="O59" s="176"/>
      <c r="P59" s="176"/>
      <c r="Q59" s="174"/>
      <c r="R59" s="176"/>
      <c r="S59" s="176"/>
    </row>
    <row r="60" spans="2:19" x14ac:dyDescent="0.25">
      <c r="B60" s="176"/>
      <c r="C60" s="176"/>
      <c r="D60" s="176"/>
      <c r="E60" s="174"/>
      <c r="F60" s="176"/>
      <c r="G60" s="176"/>
      <c r="H60" s="176"/>
      <c r="I60" s="174"/>
      <c r="J60" s="176"/>
      <c r="K60" s="176"/>
      <c r="L60" s="174"/>
      <c r="M60" s="176"/>
      <c r="N60" s="176"/>
      <c r="O60" s="176"/>
      <c r="P60" s="176"/>
      <c r="Q60" s="174"/>
      <c r="R60" s="176"/>
      <c r="S60" s="176"/>
    </row>
    <row r="61" spans="2:19" x14ac:dyDescent="0.25">
      <c r="B61" s="176"/>
      <c r="C61" s="176"/>
      <c r="D61" s="176"/>
      <c r="E61" s="174"/>
      <c r="F61" s="176"/>
      <c r="G61" s="176"/>
      <c r="H61" s="176"/>
      <c r="I61" s="174"/>
      <c r="J61" s="176"/>
      <c r="K61" s="176"/>
      <c r="L61" s="174"/>
      <c r="M61" s="176"/>
      <c r="N61" s="176"/>
      <c r="O61" s="176"/>
      <c r="P61" s="176"/>
      <c r="Q61" s="174"/>
      <c r="R61" s="176"/>
      <c r="S61" s="176"/>
    </row>
    <row r="62" spans="2:19" x14ac:dyDescent="0.25">
      <c r="B62" s="176"/>
      <c r="C62" s="176"/>
      <c r="D62" s="176"/>
      <c r="E62" s="174"/>
      <c r="F62" s="176"/>
      <c r="G62" s="176"/>
      <c r="H62" s="176"/>
      <c r="I62" s="174"/>
      <c r="J62" s="176"/>
      <c r="K62" s="176"/>
      <c r="L62" s="174"/>
      <c r="M62" s="176"/>
      <c r="N62" s="176"/>
      <c r="O62" s="176"/>
      <c r="P62" s="176"/>
      <c r="Q62" s="8"/>
      <c r="R62" s="176"/>
      <c r="S62" s="176"/>
    </row>
    <row r="63" spans="2:19" x14ac:dyDescent="0.25">
      <c r="B63" s="176"/>
      <c r="C63" s="176"/>
      <c r="D63" s="176"/>
      <c r="E63" s="174"/>
      <c r="F63" s="176"/>
      <c r="G63" s="176"/>
      <c r="H63" s="176"/>
      <c r="I63" s="174"/>
      <c r="J63" s="176"/>
      <c r="K63" s="176"/>
      <c r="L63" s="176"/>
      <c r="M63" s="176"/>
      <c r="N63" s="176"/>
      <c r="O63" s="176"/>
      <c r="P63" s="176"/>
      <c r="Q63" s="174"/>
      <c r="R63" s="176"/>
      <c r="S63" s="176"/>
    </row>
    <row r="64" spans="2:19" x14ac:dyDescent="0.25">
      <c r="B64" s="176"/>
      <c r="C64" s="176"/>
      <c r="D64" s="176"/>
      <c r="E64" s="174"/>
      <c r="F64" s="176"/>
      <c r="G64" s="176"/>
      <c r="H64" s="176"/>
      <c r="I64" s="174"/>
      <c r="J64" s="176"/>
      <c r="K64" s="176"/>
      <c r="L64" s="176"/>
      <c r="M64" s="176"/>
      <c r="N64" s="176"/>
      <c r="O64" s="176"/>
      <c r="P64" s="176"/>
      <c r="Q64" s="174"/>
      <c r="R64" s="176"/>
      <c r="S64" s="176"/>
    </row>
    <row r="65" spans="2:19" x14ac:dyDescent="0.25">
      <c r="B65" s="176"/>
      <c r="C65" s="176"/>
      <c r="D65" s="176"/>
      <c r="E65" s="174"/>
      <c r="F65" s="176"/>
      <c r="G65" s="176"/>
      <c r="H65" s="176"/>
      <c r="I65" s="174"/>
      <c r="J65" s="176"/>
      <c r="K65" s="176"/>
      <c r="L65" s="176"/>
      <c r="M65" s="176"/>
      <c r="N65" s="176"/>
      <c r="O65" s="176"/>
      <c r="P65" s="176"/>
      <c r="Q65" s="174"/>
      <c r="R65" s="176"/>
      <c r="S65" s="176"/>
    </row>
    <row r="66" spans="2:19" x14ac:dyDescent="0.25">
      <c r="B66" s="176"/>
      <c r="C66" s="176"/>
      <c r="D66" s="176"/>
      <c r="E66" s="174"/>
      <c r="F66" s="176"/>
      <c r="G66" s="176"/>
      <c r="H66" s="176"/>
      <c r="I66" s="174"/>
      <c r="J66" s="176"/>
      <c r="K66" s="176"/>
      <c r="L66" s="176"/>
      <c r="M66" s="176"/>
      <c r="N66" s="176"/>
      <c r="O66" s="176"/>
      <c r="P66" s="176"/>
      <c r="Q66" s="174"/>
      <c r="R66" s="176"/>
      <c r="S66" s="176"/>
    </row>
    <row r="67" spans="2:19" x14ac:dyDescent="0.25">
      <c r="B67" s="176"/>
      <c r="C67" s="176"/>
      <c r="D67" s="176"/>
      <c r="E67" s="174"/>
      <c r="F67" s="176"/>
      <c r="G67" s="176"/>
      <c r="H67" s="176"/>
      <c r="I67" s="174"/>
      <c r="J67" s="176"/>
      <c r="K67" s="176"/>
      <c r="L67" s="176"/>
      <c r="M67" s="176"/>
      <c r="N67" s="176"/>
      <c r="O67" s="176"/>
      <c r="P67" s="176"/>
      <c r="Q67" s="174"/>
      <c r="R67" s="176"/>
      <c r="S67" s="176"/>
    </row>
    <row r="68" spans="2:19" x14ac:dyDescent="0.25">
      <c r="B68" s="176"/>
      <c r="C68" s="176"/>
      <c r="D68" s="176"/>
      <c r="E68" s="174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4"/>
      <c r="R68" s="176"/>
      <c r="S68" s="176"/>
    </row>
    <row r="69" spans="2:19" x14ac:dyDescent="0.25">
      <c r="B69" s="176"/>
      <c r="C69" s="176"/>
      <c r="D69" s="176"/>
      <c r="E69" s="174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4"/>
      <c r="R69" s="176"/>
      <c r="S69" s="176"/>
    </row>
    <row r="70" spans="2:19" x14ac:dyDescent="0.25">
      <c r="B70" s="176"/>
      <c r="C70" s="176"/>
      <c r="D70" s="176"/>
      <c r="E70" s="174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4"/>
      <c r="R70" s="176"/>
      <c r="S70" s="176"/>
    </row>
    <row r="71" spans="2:19" x14ac:dyDescent="0.25">
      <c r="B71" s="176"/>
      <c r="C71" s="176"/>
      <c r="D71" s="176"/>
      <c r="E71" s="174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4"/>
      <c r="R71" s="176"/>
      <c r="S71" s="176"/>
    </row>
    <row r="72" spans="2:19" x14ac:dyDescent="0.25">
      <c r="B72" s="176"/>
      <c r="C72" s="176"/>
      <c r="D72" s="176"/>
      <c r="E72" s="174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8"/>
      <c r="R72" s="176"/>
      <c r="S72" s="176"/>
    </row>
    <row r="73" spans="2:19" x14ac:dyDescent="0.25">
      <c r="B73" s="176"/>
      <c r="C73" s="176"/>
      <c r="D73" s="176"/>
      <c r="E73" s="174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4"/>
      <c r="R73" s="176"/>
      <c r="S73" s="176"/>
    </row>
    <row r="74" spans="2:19" x14ac:dyDescent="0.25">
      <c r="B74" s="176"/>
      <c r="C74" s="176"/>
      <c r="D74" s="176"/>
      <c r="E74" s="174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4"/>
      <c r="R74" s="176"/>
      <c r="S74" s="176"/>
    </row>
    <row r="75" spans="2:19" x14ac:dyDescent="0.25">
      <c r="B75" s="176"/>
      <c r="C75" s="176"/>
      <c r="D75" s="176"/>
      <c r="E75" s="174"/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4"/>
      <c r="R75" s="176"/>
      <c r="S75" s="176"/>
    </row>
    <row r="76" spans="2:19" x14ac:dyDescent="0.25">
      <c r="B76" s="176"/>
      <c r="C76" s="176"/>
      <c r="D76" s="176"/>
      <c r="E76" s="174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4"/>
      <c r="R76" s="176"/>
      <c r="S76" s="176"/>
    </row>
    <row r="77" spans="2:19" x14ac:dyDescent="0.25">
      <c r="B77" s="176"/>
      <c r="C77" s="176"/>
      <c r="D77" s="176"/>
      <c r="E77" s="174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4"/>
      <c r="R77" s="176"/>
      <c r="S77" s="176"/>
    </row>
    <row r="78" spans="2:19" x14ac:dyDescent="0.25">
      <c r="B78" s="176"/>
      <c r="C78" s="176"/>
      <c r="D78" s="176"/>
      <c r="E78" s="174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4"/>
      <c r="R78" s="176"/>
      <c r="S78" s="176"/>
    </row>
    <row r="79" spans="2:19" x14ac:dyDescent="0.25">
      <c r="B79" s="176"/>
      <c r="C79" s="176"/>
      <c r="D79" s="176"/>
      <c r="E79" s="174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4"/>
      <c r="R79" s="176"/>
      <c r="S79" s="176"/>
    </row>
    <row r="80" spans="2:19" x14ac:dyDescent="0.25">
      <c r="B80" s="176"/>
      <c r="C80" s="176"/>
      <c r="D80" s="176"/>
      <c r="E80" s="174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4"/>
      <c r="R80" s="176"/>
      <c r="S80" s="176"/>
    </row>
    <row r="81" spans="2:19" x14ac:dyDescent="0.25">
      <c r="B81" s="176"/>
      <c r="C81" s="176"/>
      <c r="D81" s="176"/>
      <c r="E81" s="174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4"/>
      <c r="R81" s="176"/>
      <c r="S81" s="176"/>
    </row>
    <row r="82" spans="2:19" x14ac:dyDescent="0.25">
      <c r="B82" s="176"/>
      <c r="C82" s="176"/>
      <c r="D82" s="176"/>
      <c r="E82" s="174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4"/>
      <c r="R82" s="176"/>
      <c r="S82" s="176"/>
    </row>
    <row r="83" spans="2:19" x14ac:dyDescent="0.25">
      <c r="B83" s="176"/>
      <c r="C83" s="176"/>
      <c r="D83" s="176"/>
      <c r="E83" s="174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4"/>
      <c r="R83" s="176"/>
      <c r="S83" s="176"/>
    </row>
    <row r="84" spans="2:19" x14ac:dyDescent="0.25">
      <c r="B84" s="176"/>
      <c r="C84" s="176"/>
      <c r="D84" s="176"/>
      <c r="E84" s="174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4"/>
      <c r="R84" s="176"/>
      <c r="S84" s="176"/>
    </row>
    <row r="85" spans="2:19" x14ac:dyDescent="0.25">
      <c r="B85" s="176"/>
      <c r="C85" s="176"/>
      <c r="D85" s="176"/>
      <c r="E85" s="174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4"/>
      <c r="R85" s="176"/>
      <c r="S85" s="176"/>
    </row>
    <row r="86" spans="2:19" x14ac:dyDescent="0.25">
      <c r="B86" s="176"/>
      <c r="C86" s="176"/>
      <c r="D86" s="176"/>
      <c r="E86" s="174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4"/>
      <c r="R86" s="176"/>
      <c r="S86" s="176"/>
    </row>
    <row r="87" spans="2:19" x14ac:dyDescent="0.25">
      <c r="B87" s="176"/>
      <c r="C87" s="176"/>
      <c r="D87" s="176"/>
      <c r="E87" s="174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4"/>
      <c r="R87" s="176"/>
      <c r="S87" s="176"/>
    </row>
    <row r="88" spans="2:19" x14ac:dyDescent="0.25">
      <c r="B88" s="176"/>
      <c r="C88" s="176"/>
      <c r="D88" s="176"/>
      <c r="E88" s="174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</row>
    <row r="89" spans="2:19" x14ac:dyDescent="0.25"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</row>
    <row r="90" spans="2:19" x14ac:dyDescent="0.25"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</row>
    <row r="91" spans="2:19" x14ac:dyDescent="0.25">
      <c r="B91" s="176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</row>
    <row r="92" spans="2:19" x14ac:dyDescent="0.25">
      <c r="B92" s="176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</row>
    <row r="93" spans="2:19" x14ac:dyDescent="0.25"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</row>
    <row r="94" spans="2:19" x14ac:dyDescent="0.25"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</row>
    <row r="95" spans="2:19" x14ac:dyDescent="0.25"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</row>
    <row r="96" spans="2:19" x14ac:dyDescent="0.25"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</row>
    <row r="97" spans="2:19" x14ac:dyDescent="0.25">
      <c r="B97" s="176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</row>
    <row r="98" spans="2:19" x14ac:dyDescent="0.25"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</row>
    <row r="99" spans="2:19" x14ac:dyDescent="0.25"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</row>
    <row r="100" spans="2:19" x14ac:dyDescent="0.25">
      <c r="B100" s="176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</row>
    <row r="101" spans="2:19" x14ac:dyDescent="0.25"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</row>
    <row r="102" spans="2:19" x14ac:dyDescent="0.25">
      <c r="B102" s="176"/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  <c r="S102" s="176"/>
    </row>
    <row r="103" spans="2:19" ht="15.75" thickBot="1" x14ac:dyDescent="0.3"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</row>
    <row r="104" spans="2:19" x14ac:dyDescent="0.25"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</row>
    <row r="105" spans="2:19" x14ac:dyDescent="0.25">
      <c r="B105" s="179"/>
      <c r="C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</row>
  </sheetData>
  <sortState ref="M6:M11">
    <sortCondition ref="M5"/>
  </sortState>
  <customSheetViews>
    <customSheetView guid="{A397F70B-3373-406E-92C3-8C1843EEFB94}" hiddenColumns="1">
      <selection activeCell="H5" sqref="H5"/>
      <pageMargins left="0.7" right="0.7" top="0.75" bottom="0.75" header="0.3" footer="0.3"/>
      <pageSetup orientation="portrait" r:id="rId1"/>
    </customSheetView>
  </customSheetViews>
  <mergeCells count="2">
    <mergeCell ref="B2:S2"/>
    <mergeCell ref="A6:A7"/>
  </mergeCells>
  <hyperlinks>
    <hyperlink ref="A6:A7" r:id="rId2" display="To purchase software visit xlathlete.com"/>
    <hyperlink ref="S7" r:id="rId3" display="Bench Dip Isometric Hold"/>
    <hyperlink ref="S9" r:id="rId4" display="Bicep Curl Isometric Hold"/>
    <hyperlink ref="S8" r:id="rId5" display="Bench Glute Lift Isometric Hold"/>
    <hyperlink ref="S10" r:id="rId6" display="Bulgarian Split Squat Isometric Hold"/>
    <hyperlink ref="S11" r:id="rId7" display="Isometric Chest Hold"/>
    <hyperlink ref="R10" r:id="rId8"/>
    <hyperlink ref="R7" r:id="rId9" display="Bench Press Reactive Toss"/>
    <hyperlink ref="R9" r:id="rId10"/>
    <hyperlink ref="R8" r:id="rId11"/>
    <hyperlink ref="Q6" r:id="rId12" display="Half Squat Jump"/>
    <hyperlink ref="Q7" r:id="rId13" display="Accelerated Band Half Box Single Leg Jump"/>
    <hyperlink ref="Q8" r:id="rId14" display="Accelerated Band Half Box Single Leg Jump Pause"/>
    <hyperlink ref="Q9" r:id="rId15"/>
    <hyperlink ref="Q10" r:id="rId16" display="Accelerated Band Half Lunge reactive Jump"/>
    <hyperlink ref="Q11" r:id="rId17" display="Accelerated Band Half Single Leg Jump Eccentric"/>
    <hyperlink ref="P6" r:id="rId18"/>
    <hyperlink ref="P8" r:id="rId19"/>
    <hyperlink ref="P10" r:id="rId20"/>
    <hyperlink ref="P7" r:id="rId21"/>
    <hyperlink ref="P9" r:id="rId22"/>
    <hyperlink ref="P11" r:id="rId23"/>
    <hyperlink ref="O6" r:id="rId24"/>
    <hyperlink ref="N6" r:id="rId25" display="Bulgarian Split Squat Isometric Hold"/>
    <hyperlink ref="N8" r:id="rId26" display="http://www.xlathlete.com/view_exercise.jsp?exercise_id=691&amp;browse_sport_id=0"/>
    <hyperlink ref="N7" r:id="rId27"/>
    <hyperlink ref="N11" r:id="rId28" display="http://www.xlathlete.com/view_exercise.jsp?exercise_id=555&amp;browse_sport_id=0"/>
    <hyperlink ref="N9" r:id="rId29" display="http://www.xlathlete.com/view_exercise.jsp?exercise_id=693&amp;browse_sport_id=0"/>
    <hyperlink ref="N10" r:id="rId30" display="http://www.xlathlete.com/view_exercise.jsp?exercise_id=638&amp;browse_sport_id=0"/>
    <hyperlink ref="M6" r:id="rId31"/>
    <hyperlink ref="M7" r:id="rId32"/>
    <hyperlink ref="M9" r:id="rId33" display="Dumbbell Single Leg Calf Raise with Knee Bend"/>
    <hyperlink ref="M10" r:id="rId34"/>
    <hyperlink ref="L6" r:id="rId35"/>
    <hyperlink ref="L9" r:id="rId36"/>
    <hyperlink ref="L10" r:id="rId37"/>
    <hyperlink ref="L11" r:id="rId38"/>
    <hyperlink ref="L7" r:id="rId39"/>
    <hyperlink ref="L8" r:id="rId40"/>
    <hyperlink ref="K6" r:id="rId41"/>
    <hyperlink ref="K11" r:id="rId42"/>
    <hyperlink ref="K9" r:id="rId43"/>
    <hyperlink ref="J6" r:id="rId44" display="4 Way Ankle Kicks"/>
    <hyperlink ref="J7" r:id="rId45" display="90 90 Glute Isometric Hold"/>
    <hyperlink ref="J8" r:id="rId46" display="90 90 Groin Isometric Hold"/>
    <hyperlink ref="J10" r:id="rId47"/>
    <hyperlink ref="B6" r:id="rId48"/>
    <hyperlink ref="B7" r:id="rId49" display="Clean and Jerk"/>
    <hyperlink ref="B8" r:id="rId50" display="Clean Pull"/>
    <hyperlink ref="C6" r:id="rId51"/>
    <hyperlink ref="C7" r:id="rId52" display="Close Grip Bench Press Throw"/>
    <hyperlink ref="C8" r:id="rId53" display="Close Grip Bench Press"/>
    <hyperlink ref="C9" r:id="rId54" display="Dumbbell Bench Press"/>
    <hyperlink ref="C10" r:id="rId55" display="Dumbbell Bench Fly"/>
    <hyperlink ref="C11" r:id="rId56" display="Dumbbell Incline Press"/>
    <hyperlink ref="D6" r:id="rId57" display="Back Extension"/>
    <hyperlink ref="D7" r:id="rId58" display="Back Extension Dumbbell Alternating Row"/>
    <hyperlink ref="D8" r:id="rId59" display="Back Extension dumbbell Twisting Row"/>
    <hyperlink ref="D9" r:id="rId60" display="Barbell Bent Over Row"/>
    <hyperlink ref="D10" r:id="rId61"/>
    <hyperlink ref="D11" r:id="rId62" display="Dumbbell Bent Over Row"/>
    <hyperlink ref="E8" r:id="rId63"/>
    <hyperlink ref="E6" r:id="rId64"/>
    <hyperlink ref="E9" r:id="rId65" display="Balance Single Leg Squat"/>
    <hyperlink ref="E10" r:id="rId66" display="Bulgarian Dumbbell Squat"/>
    <hyperlink ref="E11" r:id="rId67" display="Cross Over STEP Up"/>
    <hyperlink ref="E7" r:id="rId68" display="Back Power STEP Up"/>
    <hyperlink ref="J9" r:id="rId69" display="Balance Single Leg Squat"/>
    <hyperlink ref="J11" r:id="rId70" display="Band Adduction Prehab"/>
    <hyperlink ref="G6" r:id="rId71" display="Straight Bar Curl"/>
    <hyperlink ref="G7" r:id="rId72"/>
    <hyperlink ref="G8" r:id="rId73"/>
    <hyperlink ref="G9" r:id="rId74"/>
    <hyperlink ref="G10" r:id="rId75"/>
    <hyperlink ref="G11" r:id="rId76" display="Alternating Dumbbell Curl"/>
    <hyperlink ref="F9" r:id="rId77" display="3 Way HamString Touch Med Ball"/>
    <hyperlink ref="F7" r:id="rId78" display="3 Way Hamstring Press"/>
    <hyperlink ref="F8" r:id="rId79" display="3 Way HamString Touch"/>
    <hyperlink ref="F10" r:id="rId80" display="Assisted Nordic Hamstring Curls"/>
    <hyperlink ref="F11" r:id="rId81"/>
    <hyperlink ref="H7" r:id="rId82" display="Close Grip Bench Press"/>
    <hyperlink ref="H8" r:id="rId83"/>
    <hyperlink ref="H6" r:id="rId84"/>
    <hyperlink ref="H10" r:id="rId85" display="Supinate Pronate Tricep Throat Press"/>
    <hyperlink ref="H9" r:id="rId86" display="Pronate Supinate Dumbbell Thoat Press"/>
    <hyperlink ref="I8" r:id="rId87"/>
    <hyperlink ref="I6" r:id="rId88" display="Alternating V Up"/>
    <hyperlink ref="I7" r:id="rId89" display="Alternating V Up Isometric Hold"/>
    <hyperlink ref="I9" r:id="rId90"/>
    <hyperlink ref="I11" r:id="rId91"/>
    <hyperlink ref="I10" r:id="rId92"/>
  </hyperlinks>
  <pageMargins left="0.7" right="0.7" top="0.75" bottom="0.75" header="0.3" footer="0.3"/>
  <pageSetup orientation="portrait" r:id="rId9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89"/>
  <sheetViews>
    <sheetView workbookViewId="0">
      <pane ySplit="3" topLeftCell="A4" activePane="bottomLeft" state="frozen"/>
      <selection pane="bottomLeft" activeCell="G8" sqref="G8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24.7109375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9" ht="15.75" thickBot="1" x14ac:dyDescent="0.3"/>
    <row r="3" spans="2:9" ht="16.5" thickTop="1" thickBot="1" x14ac:dyDescent="0.3">
      <c r="B3" s="207" t="s">
        <v>201</v>
      </c>
      <c r="C3" s="208" t="s">
        <v>202</v>
      </c>
      <c r="D3" s="208" t="s">
        <v>203</v>
      </c>
      <c r="E3" s="208" t="s">
        <v>203</v>
      </c>
      <c r="F3" s="331" t="s">
        <v>204</v>
      </c>
    </row>
    <row r="4" spans="2:9" x14ac:dyDescent="0.25">
      <c r="B4" s="314"/>
      <c r="C4" s="315"/>
      <c r="D4" s="316"/>
      <c r="E4" s="316"/>
      <c r="F4" s="317"/>
    </row>
    <row r="5" spans="2:9" x14ac:dyDescent="0.25">
      <c r="B5" s="323"/>
      <c r="C5" s="324"/>
      <c r="D5" s="320"/>
      <c r="E5" s="320"/>
      <c r="F5" s="321"/>
      <c r="I5" s="385" t="s">
        <v>262</v>
      </c>
    </row>
    <row r="6" spans="2:9" x14ac:dyDescent="0.25">
      <c r="B6" s="323" t="s">
        <v>265</v>
      </c>
      <c r="C6" s="324" t="s">
        <v>266</v>
      </c>
      <c r="D6" s="320">
        <v>0.5</v>
      </c>
      <c r="E6" s="320">
        <v>0.67</v>
      </c>
      <c r="F6" s="321" t="s">
        <v>205</v>
      </c>
      <c r="I6" s="385"/>
    </row>
    <row r="7" spans="2:9" x14ac:dyDescent="0.25">
      <c r="B7" s="318" t="s">
        <v>253</v>
      </c>
      <c r="C7" s="319">
        <v>1</v>
      </c>
      <c r="D7" s="320">
        <v>0.78</v>
      </c>
      <c r="E7" s="320">
        <v>0.8</v>
      </c>
      <c r="F7" s="321">
        <v>1</v>
      </c>
    </row>
    <row r="8" spans="2:9" x14ac:dyDescent="0.25">
      <c r="B8" s="318" t="s">
        <v>267</v>
      </c>
      <c r="C8" s="319">
        <v>5</v>
      </c>
      <c r="D8" s="320">
        <v>0.75</v>
      </c>
      <c r="E8" s="320">
        <v>0.8</v>
      </c>
      <c r="F8" s="321">
        <v>1</v>
      </c>
    </row>
    <row r="9" spans="2:9" x14ac:dyDescent="0.25">
      <c r="B9" s="318" t="s">
        <v>268</v>
      </c>
      <c r="C9" s="319">
        <v>5</v>
      </c>
      <c r="D9" s="320">
        <v>0.8</v>
      </c>
      <c r="E9" s="320">
        <v>0.82499999999999996</v>
      </c>
      <c r="F9" s="321">
        <v>1</v>
      </c>
    </row>
    <row r="10" spans="2:9" x14ac:dyDescent="0.25">
      <c r="B10" s="318" t="s">
        <v>269</v>
      </c>
      <c r="C10" s="319">
        <v>8</v>
      </c>
      <c r="D10" s="320">
        <v>0.7</v>
      </c>
      <c r="E10" s="320">
        <v>0.75</v>
      </c>
      <c r="F10" s="321">
        <v>1</v>
      </c>
    </row>
    <row r="11" spans="2:9" x14ac:dyDescent="0.25">
      <c r="B11" s="318" t="s">
        <v>270</v>
      </c>
      <c r="C11" s="319">
        <v>8</v>
      </c>
      <c r="D11" s="320">
        <v>0.75</v>
      </c>
      <c r="E11" s="320">
        <v>0.8</v>
      </c>
      <c r="F11" s="321">
        <v>1</v>
      </c>
    </row>
    <row r="12" spans="2:9" x14ac:dyDescent="0.25">
      <c r="B12" s="318" t="s">
        <v>271</v>
      </c>
      <c r="C12" s="319">
        <v>10</v>
      </c>
      <c r="D12" s="320">
        <v>0.65</v>
      </c>
      <c r="E12" s="320">
        <v>0.7</v>
      </c>
      <c r="F12" s="321">
        <v>1</v>
      </c>
    </row>
    <row r="13" spans="2:9" x14ac:dyDescent="0.25">
      <c r="B13" s="318" t="s">
        <v>272</v>
      </c>
      <c r="C13" s="319">
        <v>10</v>
      </c>
      <c r="D13" s="320">
        <v>0.7</v>
      </c>
      <c r="E13" s="320">
        <v>0.75</v>
      </c>
      <c r="F13" s="321">
        <v>1</v>
      </c>
    </row>
    <row r="14" spans="2:9" x14ac:dyDescent="0.25">
      <c r="B14" s="318" t="s">
        <v>273</v>
      </c>
      <c r="C14" s="319">
        <v>12</v>
      </c>
      <c r="D14" s="320">
        <v>0.65</v>
      </c>
      <c r="E14" s="320">
        <v>0.7</v>
      </c>
      <c r="F14" s="321">
        <v>1</v>
      </c>
    </row>
    <row r="15" spans="2:9" x14ac:dyDescent="0.25">
      <c r="B15" s="318" t="s">
        <v>274</v>
      </c>
      <c r="C15" s="319">
        <v>12</v>
      </c>
      <c r="D15" s="320">
        <v>0.7</v>
      </c>
      <c r="E15" s="320">
        <v>0.75</v>
      </c>
      <c r="F15" s="321">
        <v>1</v>
      </c>
    </row>
    <row r="16" spans="2:9" x14ac:dyDescent="0.25">
      <c r="B16" s="318" t="s">
        <v>275</v>
      </c>
      <c r="C16" s="319">
        <v>15</v>
      </c>
      <c r="D16" s="320">
        <v>0.65</v>
      </c>
      <c r="E16" s="320">
        <v>0.7</v>
      </c>
      <c r="F16" s="321">
        <v>1</v>
      </c>
    </row>
    <row r="17" spans="2:6" x14ac:dyDescent="0.25">
      <c r="B17" s="318" t="s">
        <v>276</v>
      </c>
      <c r="C17" s="319">
        <v>20</v>
      </c>
      <c r="D17" s="320">
        <v>0.65</v>
      </c>
      <c r="E17" s="320">
        <v>0.7</v>
      </c>
      <c r="F17" s="321">
        <v>1</v>
      </c>
    </row>
    <row r="18" spans="2:6" x14ac:dyDescent="0.25">
      <c r="B18" s="323" t="s">
        <v>277</v>
      </c>
      <c r="C18" s="319">
        <v>1</v>
      </c>
      <c r="D18" s="320">
        <v>0.875</v>
      </c>
      <c r="E18" s="320">
        <v>0.92500000000000004</v>
      </c>
      <c r="F18" s="321">
        <v>2</v>
      </c>
    </row>
    <row r="19" spans="2:6" x14ac:dyDescent="0.25">
      <c r="B19" s="323" t="s">
        <v>278</v>
      </c>
      <c r="C19" s="319">
        <v>3</v>
      </c>
      <c r="D19" s="320">
        <v>0.77500000000000002</v>
      </c>
      <c r="E19" s="320">
        <v>0.82499999999999996</v>
      </c>
      <c r="F19" s="321">
        <v>2</v>
      </c>
    </row>
    <row r="20" spans="2:6" x14ac:dyDescent="0.25">
      <c r="B20" s="318" t="s">
        <v>279</v>
      </c>
      <c r="C20" s="319">
        <v>3</v>
      </c>
      <c r="D20" s="320">
        <v>0.9</v>
      </c>
      <c r="E20" s="320">
        <v>0.92500000000000004</v>
      </c>
      <c r="F20" s="321">
        <v>2</v>
      </c>
    </row>
    <row r="21" spans="2:6" x14ac:dyDescent="0.25">
      <c r="B21" s="318" t="s">
        <v>280</v>
      </c>
      <c r="C21" s="319">
        <v>3</v>
      </c>
      <c r="D21" s="320">
        <v>0.92500000000000004</v>
      </c>
      <c r="E21" s="320">
        <v>0.94999999999999896</v>
      </c>
      <c r="F21" s="321">
        <v>2</v>
      </c>
    </row>
    <row r="22" spans="2:6" x14ac:dyDescent="0.25">
      <c r="B22" s="318" t="s">
        <v>281</v>
      </c>
      <c r="C22" s="319">
        <v>4</v>
      </c>
      <c r="D22" s="320">
        <v>0.92500000000000004</v>
      </c>
      <c r="E22" s="320">
        <v>0.94999999999999896</v>
      </c>
      <c r="F22" s="321">
        <v>2</v>
      </c>
    </row>
    <row r="23" spans="2:6" x14ac:dyDescent="0.25">
      <c r="B23" s="318" t="s">
        <v>282</v>
      </c>
      <c r="C23" s="319">
        <v>5</v>
      </c>
      <c r="D23" s="320">
        <v>0.8</v>
      </c>
      <c r="E23" s="320">
        <v>0.82499999999999996</v>
      </c>
      <c r="F23" s="321">
        <v>2</v>
      </c>
    </row>
    <row r="24" spans="2:6" x14ac:dyDescent="0.25">
      <c r="B24" s="318" t="s">
        <v>283</v>
      </c>
      <c r="C24" s="319">
        <v>5</v>
      </c>
      <c r="D24" s="320">
        <v>0.82499999999999996</v>
      </c>
      <c r="E24" s="320">
        <v>0.85</v>
      </c>
      <c r="F24" s="321">
        <v>2</v>
      </c>
    </row>
    <row r="25" spans="2:6" x14ac:dyDescent="0.25">
      <c r="B25" s="318" t="s">
        <v>284</v>
      </c>
      <c r="C25" s="319">
        <v>6</v>
      </c>
      <c r="D25" s="320">
        <v>0.75</v>
      </c>
      <c r="E25" s="320">
        <v>0.8</v>
      </c>
      <c r="F25" s="321">
        <v>2</v>
      </c>
    </row>
    <row r="26" spans="2:6" x14ac:dyDescent="0.25">
      <c r="B26" s="318" t="s">
        <v>285</v>
      </c>
      <c r="C26" s="319">
        <v>7</v>
      </c>
      <c r="D26" s="320">
        <v>0.75</v>
      </c>
      <c r="E26" s="320">
        <v>0.8</v>
      </c>
      <c r="F26" s="321">
        <v>2</v>
      </c>
    </row>
    <row r="27" spans="2:6" x14ac:dyDescent="0.25">
      <c r="B27" s="318" t="s">
        <v>286</v>
      </c>
      <c r="C27" s="319">
        <v>8</v>
      </c>
      <c r="D27" s="320">
        <v>0.7</v>
      </c>
      <c r="E27" s="320">
        <v>0.75</v>
      </c>
      <c r="F27" s="321">
        <v>2</v>
      </c>
    </row>
    <row r="28" spans="2:6" x14ac:dyDescent="0.25">
      <c r="B28" s="318" t="s">
        <v>287</v>
      </c>
      <c r="C28" s="319">
        <v>8</v>
      </c>
      <c r="D28" s="320">
        <v>0.75</v>
      </c>
      <c r="E28" s="320">
        <v>0.8</v>
      </c>
      <c r="F28" s="321">
        <v>2</v>
      </c>
    </row>
    <row r="29" spans="2:6" x14ac:dyDescent="0.25">
      <c r="B29" s="318" t="s">
        <v>288</v>
      </c>
      <c r="C29" s="319">
        <v>9</v>
      </c>
      <c r="D29" s="320">
        <v>0.65</v>
      </c>
      <c r="E29" s="320">
        <v>0.7</v>
      </c>
      <c r="F29" s="321">
        <v>2</v>
      </c>
    </row>
    <row r="30" spans="2:6" x14ac:dyDescent="0.25">
      <c r="B30" s="318" t="s">
        <v>289</v>
      </c>
      <c r="C30" s="319">
        <v>9</v>
      </c>
      <c r="D30" s="320">
        <v>0.7</v>
      </c>
      <c r="E30" s="320">
        <v>0.75</v>
      </c>
      <c r="F30" s="321">
        <v>2</v>
      </c>
    </row>
    <row r="31" spans="2:6" x14ac:dyDescent="0.25">
      <c r="B31" s="318" t="s">
        <v>290</v>
      </c>
      <c r="C31" s="319">
        <v>10</v>
      </c>
      <c r="D31" s="320">
        <v>0.65</v>
      </c>
      <c r="E31" s="320">
        <v>0.7</v>
      </c>
      <c r="F31" s="321">
        <v>2</v>
      </c>
    </row>
    <row r="32" spans="2:6" x14ac:dyDescent="0.25">
      <c r="B32" s="318" t="s">
        <v>291</v>
      </c>
      <c r="C32" s="319">
        <v>10</v>
      </c>
      <c r="D32" s="320">
        <v>0.7</v>
      </c>
      <c r="E32" s="320">
        <v>0.75</v>
      </c>
      <c r="F32" s="321">
        <v>2</v>
      </c>
    </row>
    <row r="33" spans="2:6" x14ac:dyDescent="0.25">
      <c r="B33" s="318" t="s">
        <v>292</v>
      </c>
      <c r="C33" s="319">
        <v>12</v>
      </c>
      <c r="D33" s="320">
        <v>0.7</v>
      </c>
      <c r="E33" s="320">
        <v>0.75</v>
      </c>
      <c r="F33" s="321">
        <v>2</v>
      </c>
    </row>
    <row r="34" spans="2:6" x14ac:dyDescent="0.25">
      <c r="B34" s="318" t="s">
        <v>293</v>
      </c>
      <c r="C34" s="319">
        <v>12</v>
      </c>
      <c r="D34" s="320">
        <v>0.75</v>
      </c>
      <c r="E34" s="320">
        <v>0.8</v>
      </c>
      <c r="F34" s="321">
        <v>2</v>
      </c>
    </row>
    <row r="35" spans="2:6" x14ac:dyDescent="0.25">
      <c r="B35" s="318" t="s">
        <v>294</v>
      </c>
      <c r="C35" s="319">
        <v>15</v>
      </c>
      <c r="D35" s="320">
        <v>0.6</v>
      </c>
      <c r="E35" s="320">
        <v>0.65</v>
      </c>
      <c r="F35" s="321">
        <v>2</v>
      </c>
    </row>
    <row r="36" spans="2:6" x14ac:dyDescent="0.25">
      <c r="B36" s="318" t="s">
        <v>295</v>
      </c>
      <c r="C36" s="319">
        <v>15</v>
      </c>
      <c r="D36" s="320">
        <v>0.65</v>
      </c>
      <c r="E36" s="320">
        <v>0.7</v>
      </c>
      <c r="F36" s="321">
        <v>2</v>
      </c>
    </row>
    <row r="37" spans="2:6" x14ac:dyDescent="0.25">
      <c r="B37" s="318" t="s">
        <v>296</v>
      </c>
      <c r="C37" s="319">
        <v>20</v>
      </c>
      <c r="D37" s="320">
        <v>0.6</v>
      </c>
      <c r="E37" s="320">
        <v>0.65</v>
      </c>
      <c r="F37" s="321">
        <v>2</v>
      </c>
    </row>
    <row r="38" spans="2:6" x14ac:dyDescent="0.25">
      <c r="B38" s="318" t="s">
        <v>297</v>
      </c>
      <c r="C38" s="319">
        <v>3</v>
      </c>
      <c r="D38" s="320">
        <v>0.78</v>
      </c>
      <c r="E38" s="320">
        <v>0.8</v>
      </c>
      <c r="F38" s="321">
        <v>3</v>
      </c>
    </row>
    <row r="39" spans="2:6" x14ac:dyDescent="0.25">
      <c r="B39" s="318" t="s">
        <v>298</v>
      </c>
      <c r="C39" s="319">
        <v>3</v>
      </c>
      <c r="D39" s="320">
        <v>0.9</v>
      </c>
      <c r="E39" s="320">
        <v>0.92500000000000004</v>
      </c>
      <c r="F39" s="321">
        <v>3</v>
      </c>
    </row>
    <row r="40" spans="2:6" x14ac:dyDescent="0.25">
      <c r="B40" s="318" t="s">
        <v>299</v>
      </c>
      <c r="C40" s="319">
        <v>3</v>
      </c>
      <c r="D40" s="320">
        <v>0.92500000000000004</v>
      </c>
      <c r="E40" s="320">
        <v>0.94999999999999896</v>
      </c>
      <c r="F40" s="321">
        <v>3</v>
      </c>
    </row>
    <row r="41" spans="2:6" x14ac:dyDescent="0.25">
      <c r="B41" s="318" t="s">
        <v>300</v>
      </c>
      <c r="C41" s="319">
        <v>4</v>
      </c>
      <c r="D41" s="320">
        <v>0.72499999999999998</v>
      </c>
      <c r="E41" s="320">
        <v>0.75</v>
      </c>
      <c r="F41" s="321">
        <v>3</v>
      </c>
    </row>
    <row r="42" spans="2:6" x14ac:dyDescent="0.25">
      <c r="B42" s="318" t="s">
        <v>301</v>
      </c>
      <c r="C42" s="319">
        <v>4</v>
      </c>
      <c r="D42" s="320">
        <v>0.875</v>
      </c>
      <c r="E42" s="320">
        <v>0.9</v>
      </c>
      <c r="F42" s="321">
        <v>3</v>
      </c>
    </row>
    <row r="43" spans="2:6" x14ac:dyDescent="0.25">
      <c r="B43" s="318" t="s">
        <v>302</v>
      </c>
      <c r="C43" s="319">
        <v>4</v>
      </c>
      <c r="D43" s="320">
        <v>0.9</v>
      </c>
      <c r="E43" s="320">
        <v>0.92500000000000004</v>
      </c>
      <c r="F43" s="321">
        <v>3</v>
      </c>
    </row>
    <row r="44" spans="2:6" x14ac:dyDescent="0.25">
      <c r="B44" s="318" t="s">
        <v>303</v>
      </c>
      <c r="C44" s="319">
        <v>5</v>
      </c>
      <c r="D44" s="320">
        <v>0.8</v>
      </c>
      <c r="E44" s="320">
        <v>0.82499999999999996</v>
      </c>
      <c r="F44" s="321">
        <v>3</v>
      </c>
    </row>
    <row r="45" spans="2:6" x14ac:dyDescent="0.25">
      <c r="B45" s="318" t="s">
        <v>304</v>
      </c>
      <c r="C45" s="319">
        <v>5</v>
      </c>
      <c r="D45" s="320">
        <v>0.82499999999999996</v>
      </c>
      <c r="E45" s="320">
        <v>0.85</v>
      </c>
      <c r="F45" s="321">
        <v>3</v>
      </c>
    </row>
    <row r="46" spans="2:6" x14ac:dyDescent="0.25">
      <c r="B46" s="318" t="s">
        <v>305</v>
      </c>
      <c r="C46" s="319">
        <v>6</v>
      </c>
      <c r="D46" s="320">
        <v>0.75</v>
      </c>
      <c r="E46" s="320">
        <v>0.8</v>
      </c>
      <c r="F46" s="321">
        <v>3</v>
      </c>
    </row>
    <row r="47" spans="2:6" x14ac:dyDescent="0.25">
      <c r="B47" s="318" t="s">
        <v>306</v>
      </c>
      <c r="C47" s="319">
        <v>6</v>
      </c>
      <c r="D47" s="320">
        <v>0.8</v>
      </c>
      <c r="E47" s="320">
        <v>0.82499999999999996</v>
      </c>
      <c r="F47" s="321">
        <v>3</v>
      </c>
    </row>
    <row r="48" spans="2:6" x14ac:dyDescent="0.25">
      <c r="B48" s="318" t="s">
        <v>307</v>
      </c>
      <c r="C48" s="319">
        <v>7</v>
      </c>
      <c r="D48" s="320">
        <v>0.7</v>
      </c>
      <c r="E48" s="320">
        <v>0.75</v>
      </c>
      <c r="F48" s="321">
        <v>3</v>
      </c>
    </row>
    <row r="49" spans="2:6" x14ac:dyDescent="0.25">
      <c r="B49" s="318" t="s">
        <v>308</v>
      </c>
      <c r="C49" s="319">
        <v>7</v>
      </c>
      <c r="D49" s="320">
        <v>0.75</v>
      </c>
      <c r="E49" s="320">
        <v>0.8</v>
      </c>
      <c r="F49" s="321">
        <v>3</v>
      </c>
    </row>
    <row r="50" spans="2:6" x14ac:dyDescent="0.25">
      <c r="B50" s="318" t="s">
        <v>309</v>
      </c>
      <c r="C50" s="319">
        <v>8</v>
      </c>
      <c r="D50" s="320">
        <v>0.7</v>
      </c>
      <c r="E50" s="320">
        <v>0.75</v>
      </c>
      <c r="F50" s="321">
        <v>3</v>
      </c>
    </row>
    <row r="51" spans="2:6" x14ac:dyDescent="0.25">
      <c r="B51" s="318" t="s">
        <v>310</v>
      </c>
      <c r="C51" s="319">
        <v>8</v>
      </c>
      <c r="D51" s="320">
        <v>0.75</v>
      </c>
      <c r="E51" s="320">
        <v>0.8</v>
      </c>
      <c r="F51" s="321">
        <v>3</v>
      </c>
    </row>
    <row r="52" spans="2:6" x14ac:dyDescent="0.25">
      <c r="B52" s="318" t="s">
        <v>311</v>
      </c>
      <c r="C52" s="319">
        <v>9</v>
      </c>
      <c r="D52" s="320">
        <v>0.65</v>
      </c>
      <c r="E52" s="320">
        <v>0.7</v>
      </c>
      <c r="F52" s="321">
        <v>3</v>
      </c>
    </row>
    <row r="53" spans="2:6" x14ac:dyDescent="0.25">
      <c r="B53" s="318" t="s">
        <v>312</v>
      </c>
      <c r="C53" s="319">
        <v>9</v>
      </c>
      <c r="D53" s="320">
        <v>0.7</v>
      </c>
      <c r="E53" s="320">
        <v>0.75</v>
      </c>
      <c r="F53" s="321">
        <v>3</v>
      </c>
    </row>
    <row r="54" spans="2:6" x14ac:dyDescent="0.25">
      <c r="B54" s="318" t="s">
        <v>313</v>
      </c>
      <c r="C54" s="319">
        <v>10</v>
      </c>
      <c r="D54" s="320">
        <v>0.65</v>
      </c>
      <c r="E54" s="320">
        <v>0.7</v>
      </c>
      <c r="F54" s="321">
        <v>3</v>
      </c>
    </row>
    <row r="55" spans="2:6" x14ac:dyDescent="0.25">
      <c r="B55" s="318" t="s">
        <v>314</v>
      </c>
      <c r="C55" s="319">
        <v>10</v>
      </c>
      <c r="D55" s="320">
        <v>0.7</v>
      </c>
      <c r="E55" s="320">
        <v>0.75</v>
      </c>
      <c r="F55" s="321">
        <v>3</v>
      </c>
    </row>
    <row r="56" spans="2:6" x14ac:dyDescent="0.25">
      <c r="B56" s="318" t="s">
        <v>315</v>
      </c>
      <c r="C56" s="319">
        <v>12</v>
      </c>
      <c r="D56" s="320">
        <v>0.65</v>
      </c>
      <c r="E56" s="320">
        <v>0.7</v>
      </c>
      <c r="F56" s="321">
        <v>3</v>
      </c>
    </row>
    <row r="57" spans="2:6" x14ac:dyDescent="0.25">
      <c r="B57" s="318" t="s">
        <v>316</v>
      </c>
      <c r="C57" s="319">
        <v>12</v>
      </c>
      <c r="D57" s="320">
        <v>0.7</v>
      </c>
      <c r="E57" s="320">
        <v>0.75</v>
      </c>
      <c r="F57" s="321">
        <v>3</v>
      </c>
    </row>
    <row r="58" spans="2:6" x14ac:dyDescent="0.25">
      <c r="B58" s="318" t="s">
        <v>317</v>
      </c>
      <c r="C58" s="319">
        <v>15</v>
      </c>
      <c r="D58" s="320">
        <v>0.6</v>
      </c>
      <c r="E58" s="320">
        <v>0.65</v>
      </c>
      <c r="F58" s="321">
        <v>3</v>
      </c>
    </row>
    <row r="59" spans="2:6" x14ac:dyDescent="0.25">
      <c r="B59" s="318" t="s">
        <v>318</v>
      </c>
      <c r="C59" s="319">
        <v>15</v>
      </c>
      <c r="D59" s="320">
        <v>0.65</v>
      </c>
      <c r="E59" s="320">
        <v>0.7</v>
      </c>
      <c r="F59" s="321">
        <v>3</v>
      </c>
    </row>
    <row r="60" spans="2:6" x14ac:dyDescent="0.25">
      <c r="B60" s="318" t="s">
        <v>319</v>
      </c>
      <c r="C60" s="319">
        <v>20</v>
      </c>
      <c r="D60" s="320">
        <v>0.6</v>
      </c>
      <c r="E60" s="320">
        <v>0.65</v>
      </c>
      <c r="F60" s="321">
        <v>3</v>
      </c>
    </row>
    <row r="61" spans="2:6" x14ac:dyDescent="0.25">
      <c r="B61" s="318" t="s">
        <v>320</v>
      </c>
      <c r="C61" s="319">
        <v>1</v>
      </c>
      <c r="D61" s="320">
        <v>0.85</v>
      </c>
      <c r="E61" s="320">
        <v>0.875</v>
      </c>
      <c r="F61" s="321">
        <v>4</v>
      </c>
    </row>
    <row r="62" spans="2:6" x14ac:dyDescent="0.25">
      <c r="B62" s="318" t="s">
        <v>321</v>
      </c>
      <c r="C62" s="319">
        <v>3</v>
      </c>
      <c r="D62" s="320">
        <v>0.75</v>
      </c>
      <c r="E62" s="320">
        <v>0.8</v>
      </c>
      <c r="F62" s="321">
        <v>4</v>
      </c>
    </row>
    <row r="63" spans="2:6" x14ac:dyDescent="0.25">
      <c r="B63" s="318" t="s">
        <v>322</v>
      </c>
      <c r="C63" s="319">
        <v>3</v>
      </c>
      <c r="D63" s="320">
        <v>0.8</v>
      </c>
      <c r="E63" s="320">
        <v>0.82499999999999996</v>
      </c>
      <c r="F63" s="321">
        <v>4</v>
      </c>
    </row>
    <row r="64" spans="2:6" x14ac:dyDescent="0.25">
      <c r="B64" s="318" t="s">
        <v>323</v>
      </c>
      <c r="C64" s="319">
        <v>3</v>
      </c>
      <c r="D64" s="320">
        <v>0.875</v>
      </c>
      <c r="E64" s="320">
        <v>0.92500000000000004</v>
      </c>
      <c r="F64" s="321">
        <v>4</v>
      </c>
    </row>
    <row r="65" spans="2:6" x14ac:dyDescent="0.25">
      <c r="B65" s="318" t="s">
        <v>324</v>
      </c>
      <c r="C65" s="319">
        <v>4</v>
      </c>
      <c r="D65" s="320">
        <v>0.72499999999999998</v>
      </c>
      <c r="E65" s="320">
        <v>0.75</v>
      </c>
      <c r="F65" s="321">
        <v>4</v>
      </c>
    </row>
    <row r="66" spans="2:6" x14ac:dyDescent="0.25">
      <c r="B66" s="318" t="s">
        <v>325</v>
      </c>
      <c r="C66" s="319">
        <v>4</v>
      </c>
      <c r="D66" s="320">
        <v>0.75</v>
      </c>
      <c r="E66" s="320">
        <v>0.8</v>
      </c>
      <c r="F66" s="321">
        <v>4</v>
      </c>
    </row>
    <row r="67" spans="2:6" x14ac:dyDescent="0.25">
      <c r="B67" s="318" t="s">
        <v>326</v>
      </c>
      <c r="C67" s="319">
        <v>4</v>
      </c>
      <c r="D67" s="320">
        <v>0.8</v>
      </c>
      <c r="E67" s="320">
        <v>0.82499999999999996</v>
      </c>
      <c r="F67" s="321">
        <v>4</v>
      </c>
    </row>
    <row r="68" spans="2:6" x14ac:dyDescent="0.25">
      <c r="B68" s="318" t="s">
        <v>327</v>
      </c>
      <c r="C68" s="319">
        <v>5</v>
      </c>
      <c r="D68" s="320">
        <v>0.75</v>
      </c>
      <c r="E68" s="320">
        <v>0.8</v>
      </c>
      <c r="F68" s="321">
        <v>4</v>
      </c>
    </row>
    <row r="69" spans="2:6" x14ac:dyDescent="0.25">
      <c r="B69" s="318" t="s">
        <v>328</v>
      </c>
      <c r="C69" s="319">
        <v>5</v>
      </c>
      <c r="D69" s="320">
        <v>0.8</v>
      </c>
      <c r="E69" s="320">
        <v>0.82499999999999996</v>
      </c>
      <c r="F69" s="321">
        <v>4</v>
      </c>
    </row>
    <row r="70" spans="2:6" x14ac:dyDescent="0.25">
      <c r="B70" s="318" t="s">
        <v>329</v>
      </c>
      <c r="C70" s="319">
        <v>6</v>
      </c>
      <c r="D70" s="320">
        <v>0.75</v>
      </c>
      <c r="E70" s="320">
        <v>0.8</v>
      </c>
      <c r="F70" s="321">
        <v>4</v>
      </c>
    </row>
    <row r="71" spans="2:6" x14ac:dyDescent="0.25">
      <c r="B71" s="318" t="s">
        <v>330</v>
      </c>
      <c r="C71" s="319">
        <v>7</v>
      </c>
      <c r="D71" s="320">
        <v>0.7</v>
      </c>
      <c r="E71" s="320">
        <v>0.75</v>
      </c>
      <c r="F71" s="321">
        <v>4</v>
      </c>
    </row>
    <row r="72" spans="2:6" x14ac:dyDescent="0.25">
      <c r="B72" s="318" t="s">
        <v>331</v>
      </c>
      <c r="C72" s="319">
        <v>8</v>
      </c>
      <c r="D72" s="320">
        <v>0.7</v>
      </c>
      <c r="E72" s="320">
        <v>0.75</v>
      </c>
      <c r="F72" s="321">
        <v>4</v>
      </c>
    </row>
    <row r="73" spans="2:6" x14ac:dyDescent="0.25">
      <c r="B73" s="318" t="s">
        <v>332</v>
      </c>
      <c r="C73" s="319">
        <v>9</v>
      </c>
      <c r="D73" s="320">
        <v>0.65</v>
      </c>
      <c r="E73" s="320">
        <v>0.7</v>
      </c>
      <c r="F73" s="321">
        <v>4</v>
      </c>
    </row>
    <row r="74" spans="2:6" x14ac:dyDescent="0.25">
      <c r="B74" s="318" t="s">
        <v>333</v>
      </c>
      <c r="C74" s="319">
        <v>9</v>
      </c>
      <c r="D74" s="320">
        <v>0.7</v>
      </c>
      <c r="E74" s="320">
        <v>0.75</v>
      </c>
      <c r="F74" s="321">
        <v>4</v>
      </c>
    </row>
    <row r="75" spans="2:6" x14ac:dyDescent="0.25">
      <c r="B75" s="318" t="s">
        <v>334</v>
      </c>
      <c r="C75" s="319">
        <v>10</v>
      </c>
      <c r="D75" s="320">
        <v>0.65</v>
      </c>
      <c r="E75" s="320">
        <v>0.7</v>
      </c>
      <c r="F75" s="321">
        <v>4</v>
      </c>
    </row>
    <row r="76" spans="2:6" x14ac:dyDescent="0.25">
      <c r="B76" s="318" t="s">
        <v>335</v>
      </c>
      <c r="C76" s="319">
        <v>10</v>
      </c>
      <c r="D76" s="320">
        <v>0.7</v>
      </c>
      <c r="E76" s="320">
        <v>0.75</v>
      </c>
      <c r="F76" s="321">
        <v>4</v>
      </c>
    </row>
    <row r="77" spans="2:6" x14ac:dyDescent="0.25">
      <c r="B77" s="318" t="s">
        <v>336</v>
      </c>
      <c r="C77" s="319">
        <v>12</v>
      </c>
      <c r="D77" s="320">
        <v>0.65</v>
      </c>
      <c r="E77" s="320">
        <v>0.7</v>
      </c>
      <c r="F77" s="321">
        <v>4</v>
      </c>
    </row>
    <row r="78" spans="2:6" x14ac:dyDescent="0.25">
      <c r="B78" s="323" t="s">
        <v>337</v>
      </c>
      <c r="C78" s="319">
        <v>12</v>
      </c>
      <c r="D78" s="320">
        <v>0.75</v>
      </c>
      <c r="E78" s="320">
        <v>0.77500000000000002</v>
      </c>
      <c r="F78" s="321">
        <v>4</v>
      </c>
    </row>
    <row r="79" spans="2:6" x14ac:dyDescent="0.25">
      <c r="B79" s="318" t="s">
        <v>338</v>
      </c>
      <c r="C79" s="319">
        <v>15</v>
      </c>
      <c r="D79" s="320">
        <v>0.55000000000000004</v>
      </c>
      <c r="E79" s="320">
        <v>0.65</v>
      </c>
      <c r="F79" s="321">
        <v>4</v>
      </c>
    </row>
    <row r="80" spans="2:6" x14ac:dyDescent="0.25">
      <c r="B80" s="318" t="s">
        <v>339</v>
      </c>
      <c r="C80" s="319">
        <v>20</v>
      </c>
      <c r="D80" s="320">
        <v>0.5</v>
      </c>
      <c r="E80" s="320">
        <v>0.6</v>
      </c>
      <c r="F80" s="321">
        <v>4</v>
      </c>
    </row>
    <row r="81" spans="2:6" x14ac:dyDescent="0.25">
      <c r="B81" s="318" t="s">
        <v>340</v>
      </c>
      <c r="C81" s="319">
        <v>1</v>
      </c>
      <c r="D81" s="320">
        <v>0.875</v>
      </c>
      <c r="E81" s="320">
        <v>0.92500000000000004</v>
      </c>
      <c r="F81" s="321">
        <v>5</v>
      </c>
    </row>
    <row r="82" spans="2:6" x14ac:dyDescent="0.25">
      <c r="B82" s="318" t="s">
        <v>341</v>
      </c>
      <c r="C82" s="319">
        <v>3</v>
      </c>
      <c r="D82" s="320">
        <v>0.75</v>
      </c>
      <c r="E82" s="320">
        <v>0.8</v>
      </c>
      <c r="F82" s="321">
        <v>5</v>
      </c>
    </row>
    <row r="83" spans="2:6" x14ac:dyDescent="0.25">
      <c r="B83" s="318" t="s">
        <v>342</v>
      </c>
      <c r="C83" s="319">
        <v>3</v>
      </c>
      <c r="D83" s="320">
        <v>0.875</v>
      </c>
      <c r="E83" s="320">
        <v>0.92500000000000004</v>
      </c>
      <c r="F83" s="321">
        <v>5</v>
      </c>
    </row>
    <row r="84" spans="2:6" x14ac:dyDescent="0.25">
      <c r="B84" s="318" t="s">
        <v>343</v>
      </c>
      <c r="C84" s="319">
        <v>4</v>
      </c>
      <c r="D84" s="320">
        <v>0.75</v>
      </c>
      <c r="E84" s="320">
        <v>0.8</v>
      </c>
      <c r="F84" s="321">
        <v>5</v>
      </c>
    </row>
    <row r="85" spans="2:6" x14ac:dyDescent="0.25">
      <c r="B85" s="318" t="s">
        <v>344</v>
      </c>
      <c r="C85" s="319">
        <v>4</v>
      </c>
      <c r="D85" s="320">
        <v>0.8</v>
      </c>
      <c r="E85" s="320">
        <v>0.82499999999999996</v>
      </c>
      <c r="F85" s="321">
        <v>5</v>
      </c>
    </row>
    <row r="86" spans="2:6" x14ac:dyDescent="0.25">
      <c r="B86" s="318" t="s">
        <v>345</v>
      </c>
      <c r="C86" s="319">
        <v>5</v>
      </c>
      <c r="D86" s="320">
        <v>0.7</v>
      </c>
      <c r="E86" s="320">
        <v>0.75</v>
      </c>
      <c r="F86" s="321">
        <v>5</v>
      </c>
    </row>
    <row r="87" spans="2:6" x14ac:dyDescent="0.25">
      <c r="B87" s="318" t="s">
        <v>346</v>
      </c>
      <c r="C87" s="319">
        <v>5</v>
      </c>
      <c r="D87" s="320">
        <v>0.75</v>
      </c>
      <c r="E87" s="320">
        <v>0.8</v>
      </c>
      <c r="F87" s="321">
        <v>5</v>
      </c>
    </row>
    <row r="88" spans="2:6" x14ac:dyDescent="0.25">
      <c r="B88" s="318" t="s">
        <v>347</v>
      </c>
      <c r="C88" s="319">
        <v>6</v>
      </c>
      <c r="D88" s="320">
        <v>0.7</v>
      </c>
      <c r="E88" s="320">
        <v>0.75</v>
      </c>
      <c r="F88" s="321">
        <v>5</v>
      </c>
    </row>
    <row r="89" spans="2:6" x14ac:dyDescent="0.25">
      <c r="B89" s="318" t="s">
        <v>348</v>
      </c>
      <c r="C89" s="319">
        <v>7</v>
      </c>
      <c r="D89" s="320">
        <v>0.7</v>
      </c>
      <c r="E89" s="320">
        <v>0.75</v>
      </c>
      <c r="F89" s="321">
        <v>5</v>
      </c>
    </row>
    <row r="90" spans="2:6" x14ac:dyDescent="0.25">
      <c r="B90" s="318" t="s">
        <v>349</v>
      </c>
      <c r="C90" s="319">
        <v>8</v>
      </c>
      <c r="D90" s="320">
        <v>0.65</v>
      </c>
      <c r="E90" s="320">
        <v>0.7</v>
      </c>
      <c r="F90" s="321">
        <v>5</v>
      </c>
    </row>
    <row r="91" spans="2:6" x14ac:dyDescent="0.25">
      <c r="B91" s="318" t="s">
        <v>206</v>
      </c>
      <c r="C91" s="319">
        <v>8</v>
      </c>
      <c r="D91" s="320">
        <v>0.7</v>
      </c>
      <c r="E91" s="320">
        <v>0.75</v>
      </c>
      <c r="F91" s="321">
        <v>5</v>
      </c>
    </row>
    <row r="92" spans="2:6" x14ac:dyDescent="0.25">
      <c r="B92" s="318" t="s">
        <v>207</v>
      </c>
      <c r="C92" s="319">
        <v>9</v>
      </c>
      <c r="D92" s="320">
        <v>0.65</v>
      </c>
      <c r="E92" s="320">
        <v>0.7</v>
      </c>
      <c r="F92" s="321">
        <v>5</v>
      </c>
    </row>
    <row r="93" spans="2:6" x14ac:dyDescent="0.25">
      <c r="B93" s="318" t="s">
        <v>350</v>
      </c>
      <c r="C93" s="319">
        <v>10</v>
      </c>
      <c r="D93" s="320">
        <v>0.65</v>
      </c>
      <c r="E93" s="320">
        <v>0.7</v>
      </c>
      <c r="F93" s="321">
        <v>5</v>
      </c>
    </row>
    <row r="94" spans="2:6" x14ac:dyDescent="0.25">
      <c r="B94" s="318" t="s">
        <v>351</v>
      </c>
      <c r="C94" s="319">
        <v>12</v>
      </c>
      <c r="D94" s="320">
        <v>0.65</v>
      </c>
      <c r="E94" s="320">
        <v>0.7</v>
      </c>
      <c r="F94" s="321">
        <v>5</v>
      </c>
    </row>
    <row r="95" spans="2:6" x14ac:dyDescent="0.25">
      <c r="B95" s="318" t="s">
        <v>352</v>
      </c>
      <c r="C95" s="319">
        <v>20</v>
      </c>
      <c r="D95" s="320">
        <v>0.65</v>
      </c>
      <c r="E95" s="320">
        <v>0.7</v>
      </c>
      <c r="F95" s="321">
        <v>5</v>
      </c>
    </row>
    <row r="96" spans="2:6" x14ac:dyDescent="0.25">
      <c r="B96" s="318"/>
      <c r="C96" s="319"/>
      <c r="D96" s="320"/>
      <c r="E96" s="320"/>
      <c r="F96" s="321"/>
    </row>
    <row r="97" spans="2:6" x14ac:dyDescent="0.25">
      <c r="B97" s="318"/>
      <c r="C97" s="319"/>
      <c r="D97" s="320"/>
      <c r="E97" s="320"/>
      <c r="F97" s="321"/>
    </row>
    <row r="98" spans="2:6" x14ac:dyDescent="0.25">
      <c r="B98" s="318"/>
      <c r="C98" s="319"/>
      <c r="D98" s="320"/>
      <c r="E98" s="320"/>
      <c r="F98" s="321"/>
    </row>
    <row r="99" spans="2:6" x14ac:dyDescent="0.25">
      <c r="B99" s="318"/>
      <c r="C99" s="319"/>
      <c r="D99" s="320"/>
      <c r="E99" s="320"/>
      <c r="F99" s="321"/>
    </row>
    <row r="100" spans="2:6" x14ac:dyDescent="0.25">
      <c r="B100" s="318"/>
      <c r="C100" s="319"/>
      <c r="D100" s="320"/>
      <c r="E100" s="320"/>
      <c r="F100" s="321"/>
    </row>
    <row r="101" spans="2:6" x14ac:dyDescent="0.25">
      <c r="B101" s="318"/>
      <c r="C101" s="319"/>
      <c r="D101" s="320"/>
      <c r="E101" s="320"/>
      <c r="F101" s="321"/>
    </row>
    <row r="102" spans="2:6" x14ac:dyDescent="0.25">
      <c r="B102" s="318"/>
      <c r="C102" s="319"/>
      <c r="D102" s="320"/>
      <c r="E102" s="320"/>
      <c r="F102" s="321"/>
    </row>
    <row r="103" spans="2:6" x14ac:dyDescent="0.25">
      <c r="B103" s="318"/>
      <c r="C103" s="319"/>
      <c r="D103" s="320"/>
      <c r="E103" s="320"/>
      <c r="F103" s="321"/>
    </row>
    <row r="104" spans="2:6" x14ac:dyDescent="0.25">
      <c r="B104" s="318"/>
      <c r="C104" s="319"/>
      <c r="D104" s="320"/>
      <c r="E104" s="320"/>
      <c r="F104" s="321"/>
    </row>
    <row r="105" spans="2:6" x14ac:dyDescent="0.25">
      <c r="B105" s="318"/>
      <c r="C105" s="319"/>
      <c r="D105" s="320"/>
      <c r="E105" s="320"/>
      <c r="F105" s="321"/>
    </row>
    <row r="106" spans="2:6" x14ac:dyDescent="0.25">
      <c r="B106" s="318"/>
      <c r="C106" s="319"/>
      <c r="D106" s="320"/>
      <c r="E106" s="320"/>
      <c r="F106" s="321"/>
    </row>
    <row r="107" spans="2:6" x14ac:dyDescent="0.25">
      <c r="B107" s="318"/>
      <c r="C107" s="319"/>
      <c r="D107" s="320"/>
      <c r="E107" s="320"/>
      <c r="F107" s="321"/>
    </row>
    <row r="108" spans="2:6" x14ac:dyDescent="0.25">
      <c r="B108" s="318"/>
      <c r="C108" s="319"/>
      <c r="D108" s="320"/>
      <c r="E108" s="320"/>
      <c r="F108" s="321"/>
    </row>
    <row r="109" spans="2:6" x14ac:dyDescent="0.25">
      <c r="B109" s="318"/>
      <c r="C109" s="319"/>
      <c r="D109" s="320"/>
      <c r="E109" s="320"/>
      <c r="F109" s="321"/>
    </row>
    <row r="110" spans="2:6" x14ac:dyDescent="0.25">
      <c r="B110" s="318"/>
      <c r="C110" s="319"/>
      <c r="D110" s="320"/>
      <c r="E110" s="320"/>
      <c r="F110" s="321"/>
    </row>
    <row r="111" spans="2:6" x14ac:dyDescent="0.25">
      <c r="B111" s="318"/>
      <c r="C111" s="319"/>
      <c r="D111" s="320"/>
      <c r="E111" s="320"/>
      <c r="F111" s="321"/>
    </row>
    <row r="112" spans="2:6" x14ac:dyDescent="0.25">
      <c r="B112" s="318"/>
      <c r="C112" s="319"/>
      <c r="D112" s="320"/>
      <c r="E112" s="320"/>
      <c r="F112" s="321"/>
    </row>
    <row r="113" spans="2:6" x14ac:dyDescent="0.25">
      <c r="B113" s="323"/>
      <c r="C113" s="319"/>
      <c r="D113" s="320"/>
      <c r="E113" s="320"/>
      <c r="F113" s="321"/>
    </row>
    <row r="114" spans="2:6" x14ac:dyDescent="0.25">
      <c r="B114" s="318"/>
      <c r="C114" s="319"/>
      <c r="D114" s="320"/>
      <c r="E114" s="320"/>
      <c r="F114" s="321"/>
    </row>
    <row r="115" spans="2:6" x14ac:dyDescent="0.25">
      <c r="B115" s="318"/>
      <c r="C115" s="319"/>
      <c r="D115" s="320"/>
      <c r="E115" s="320"/>
      <c r="F115" s="321"/>
    </row>
    <row r="116" spans="2:6" x14ac:dyDescent="0.25">
      <c r="B116" s="318"/>
      <c r="C116" s="319"/>
      <c r="D116" s="320"/>
      <c r="E116" s="320"/>
      <c r="F116" s="321"/>
    </row>
    <row r="117" spans="2:6" x14ac:dyDescent="0.25">
      <c r="B117" s="318"/>
      <c r="C117" s="319"/>
      <c r="D117" s="320"/>
      <c r="E117" s="320"/>
      <c r="F117" s="321"/>
    </row>
    <row r="118" spans="2:6" x14ac:dyDescent="0.25">
      <c r="B118" s="318"/>
      <c r="C118" s="319"/>
      <c r="D118" s="320"/>
      <c r="E118" s="320"/>
      <c r="F118" s="321"/>
    </row>
    <row r="119" spans="2:6" x14ac:dyDescent="0.25">
      <c r="B119" s="318"/>
      <c r="C119" s="319"/>
      <c r="D119" s="320"/>
      <c r="E119" s="320"/>
      <c r="F119" s="321"/>
    </row>
    <row r="120" spans="2:6" x14ac:dyDescent="0.25">
      <c r="B120" s="318"/>
      <c r="C120" s="319"/>
      <c r="D120" s="320"/>
      <c r="E120" s="320"/>
      <c r="F120" s="321"/>
    </row>
    <row r="121" spans="2:6" x14ac:dyDescent="0.25">
      <c r="B121" s="318"/>
      <c r="C121" s="319"/>
      <c r="D121" s="320"/>
      <c r="E121" s="320"/>
      <c r="F121" s="321"/>
    </row>
    <row r="122" spans="2:6" x14ac:dyDescent="0.25">
      <c r="B122" s="323"/>
      <c r="C122" s="319"/>
      <c r="D122" s="320"/>
      <c r="E122" s="320"/>
      <c r="F122" s="321"/>
    </row>
    <row r="123" spans="2:6" x14ac:dyDescent="0.25">
      <c r="B123" s="318"/>
      <c r="C123" s="319"/>
      <c r="D123" s="320"/>
      <c r="E123" s="320"/>
      <c r="F123" s="321"/>
    </row>
    <row r="124" spans="2:6" x14ac:dyDescent="0.25">
      <c r="B124" s="318"/>
      <c r="C124" s="319"/>
      <c r="D124" s="320"/>
      <c r="E124" s="320"/>
      <c r="F124" s="321"/>
    </row>
    <row r="125" spans="2:6" x14ac:dyDescent="0.25">
      <c r="B125" s="318"/>
      <c r="C125" s="319"/>
      <c r="D125" s="320"/>
      <c r="E125" s="320"/>
      <c r="F125" s="321"/>
    </row>
    <row r="126" spans="2:6" x14ac:dyDescent="0.25">
      <c r="B126" s="318"/>
      <c r="C126" s="319"/>
      <c r="D126" s="320"/>
      <c r="E126" s="320"/>
      <c r="F126" s="321"/>
    </row>
    <row r="127" spans="2:6" x14ac:dyDescent="0.25">
      <c r="B127" s="318"/>
      <c r="C127" s="319"/>
      <c r="D127" s="320"/>
      <c r="E127" s="320"/>
      <c r="F127" s="321"/>
    </row>
    <row r="128" spans="2:6" x14ac:dyDescent="0.25">
      <c r="B128" s="318"/>
      <c r="C128" s="319"/>
      <c r="D128" s="320"/>
      <c r="E128" s="320"/>
      <c r="F128" s="321"/>
    </row>
    <row r="129" spans="2:6" x14ac:dyDescent="0.25">
      <c r="B129" s="318"/>
      <c r="C129" s="319"/>
      <c r="D129" s="320"/>
      <c r="E129" s="320"/>
      <c r="F129" s="321"/>
    </row>
    <row r="130" spans="2:6" x14ac:dyDescent="0.25">
      <c r="B130" s="318"/>
      <c r="C130" s="319"/>
      <c r="D130" s="320"/>
      <c r="E130" s="320"/>
      <c r="F130" s="321"/>
    </row>
    <row r="131" spans="2:6" x14ac:dyDescent="0.25">
      <c r="B131" s="318"/>
      <c r="C131" s="319"/>
      <c r="D131" s="320"/>
      <c r="E131" s="320"/>
      <c r="F131" s="321"/>
    </row>
    <row r="132" spans="2:6" x14ac:dyDescent="0.25">
      <c r="B132" s="318"/>
      <c r="C132" s="319"/>
      <c r="D132" s="320"/>
      <c r="E132" s="320"/>
      <c r="F132" s="321"/>
    </row>
    <row r="133" spans="2:6" x14ac:dyDescent="0.25">
      <c r="B133" s="323"/>
      <c r="C133" s="324"/>
      <c r="D133" s="320"/>
      <c r="E133" s="320"/>
      <c r="F133" s="321"/>
    </row>
    <row r="134" spans="2:6" x14ac:dyDescent="0.25">
      <c r="B134" s="323"/>
      <c r="C134" s="324"/>
      <c r="D134" s="320"/>
      <c r="E134" s="320"/>
      <c r="F134" s="321"/>
    </row>
    <row r="135" spans="2:6" x14ac:dyDescent="0.25">
      <c r="B135" s="323"/>
      <c r="C135" s="324"/>
      <c r="D135" s="320"/>
      <c r="E135" s="320"/>
      <c r="F135" s="321"/>
    </row>
    <row r="136" spans="2:6" x14ac:dyDescent="0.25">
      <c r="B136" s="323"/>
      <c r="C136" s="324"/>
      <c r="D136" s="320"/>
      <c r="E136" s="320"/>
      <c r="F136" s="321"/>
    </row>
    <row r="137" spans="2:6" x14ac:dyDescent="0.25">
      <c r="B137" s="323"/>
      <c r="C137" s="324"/>
      <c r="D137" s="320"/>
      <c r="E137" s="320"/>
      <c r="F137" s="321"/>
    </row>
    <row r="138" spans="2:6" x14ac:dyDescent="0.25">
      <c r="B138" s="323"/>
      <c r="C138" s="324"/>
      <c r="D138" s="320"/>
      <c r="E138" s="320"/>
      <c r="F138" s="321"/>
    </row>
    <row r="139" spans="2:6" x14ac:dyDescent="0.25">
      <c r="B139" s="323"/>
      <c r="C139" s="324"/>
      <c r="D139" s="320"/>
      <c r="E139" s="320"/>
      <c r="F139" s="321"/>
    </row>
    <row r="140" spans="2:6" x14ac:dyDescent="0.25">
      <c r="B140" s="323"/>
      <c r="C140" s="324"/>
      <c r="D140" s="320"/>
      <c r="E140" s="320"/>
      <c r="F140" s="321"/>
    </row>
    <row r="141" spans="2:6" x14ac:dyDescent="0.25">
      <c r="B141" s="323"/>
      <c r="C141" s="324"/>
      <c r="D141" s="320"/>
      <c r="E141" s="320"/>
      <c r="F141" s="321"/>
    </row>
    <row r="142" spans="2:6" x14ac:dyDescent="0.25">
      <c r="B142" s="323"/>
      <c r="C142" s="324"/>
      <c r="D142" s="320"/>
      <c r="E142" s="320"/>
      <c r="F142" s="321"/>
    </row>
    <row r="143" spans="2:6" x14ac:dyDescent="0.25">
      <c r="B143" s="323"/>
      <c r="C143" s="324"/>
      <c r="D143" s="320"/>
      <c r="E143" s="320"/>
      <c r="F143" s="321"/>
    </row>
    <row r="144" spans="2:6" x14ac:dyDescent="0.25">
      <c r="B144" s="323"/>
      <c r="C144" s="324"/>
      <c r="D144" s="320"/>
      <c r="E144" s="320"/>
      <c r="F144" s="321"/>
    </row>
    <row r="145" spans="2:6" x14ac:dyDescent="0.25">
      <c r="B145" s="323"/>
      <c r="C145" s="324"/>
      <c r="D145" s="320"/>
      <c r="E145" s="320"/>
      <c r="F145" s="321"/>
    </row>
    <row r="146" spans="2:6" x14ac:dyDescent="0.25">
      <c r="B146" s="318"/>
      <c r="C146" s="319"/>
      <c r="D146" s="320"/>
      <c r="E146" s="320"/>
      <c r="F146" s="321"/>
    </row>
    <row r="147" spans="2:6" x14ac:dyDescent="0.25">
      <c r="B147" s="318"/>
      <c r="C147" s="319"/>
      <c r="D147" s="320"/>
      <c r="E147" s="320"/>
      <c r="F147" s="321"/>
    </row>
    <row r="148" spans="2:6" x14ac:dyDescent="0.25">
      <c r="B148" s="318"/>
      <c r="C148" s="319"/>
      <c r="D148" s="320"/>
      <c r="E148" s="320"/>
      <c r="F148" s="321"/>
    </row>
    <row r="149" spans="2:6" x14ac:dyDescent="0.25">
      <c r="B149" s="318"/>
      <c r="C149" s="319"/>
      <c r="D149" s="320"/>
      <c r="E149" s="320"/>
      <c r="F149" s="321"/>
    </row>
    <row r="150" spans="2:6" x14ac:dyDescent="0.25">
      <c r="B150" s="318"/>
      <c r="C150" s="319"/>
      <c r="D150" s="320"/>
      <c r="E150" s="320"/>
      <c r="F150" s="321"/>
    </row>
    <row r="151" spans="2:6" x14ac:dyDescent="0.25">
      <c r="B151" s="318"/>
      <c r="C151" s="319"/>
      <c r="D151" s="320"/>
      <c r="E151" s="320"/>
      <c r="F151" s="321"/>
    </row>
    <row r="152" spans="2:6" x14ac:dyDescent="0.25">
      <c r="B152" s="318"/>
      <c r="C152" s="319"/>
      <c r="D152" s="320"/>
      <c r="E152" s="320"/>
      <c r="F152" s="321"/>
    </row>
    <row r="153" spans="2:6" x14ac:dyDescent="0.25">
      <c r="B153" s="318"/>
      <c r="C153" s="319"/>
      <c r="D153" s="320"/>
      <c r="E153" s="320"/>
      <c r="F153" s="321"/>
    </row>
    <row r="154" spans="2:6" x14ac:dyDescent="0.25">
      <c r="B154" s="318"/>
      <c r="C154" s="319"/>
      <c r="D154" s="320"/>
      <c r="E154" s="320"/>
      <c r="F154" s="321"/>
    </row>
    <row r="155" spans="2:6" x14ac:dyDescent="0.25">
      <c r="B155" s="318"/>
      <c r="C155" s="319"/>
      <c r="D155" s="320"/>
      <c r="E155" s="320"/>
      <c r="F155" s="321"/>
    </row>
    <row r="156" spans="2:6" x14ac:dyDescent="0.25">
      <c r="B156" s="318"/>
      <c r="C156" s="319"/>
      <c r="D156" s="320"/>
      <c r="E156" s="320"/>
      <c r="F156" s="321"/>
    </row>
    <row r="157" spans="2:6" x14ac:dyDescent="0.25">
      <c r="B157" s="318"/>
      <c r="C157" s="319"/>
      <c r="D157" s="320"/>
      <c r="E157" s="320"/>
      <c r="F157" s="321"/>
    </row>
    <row r="158" spans="2:6" x14ac:dyDescent="0.25">
      <c r="B158" s="318"/>
      <c r="C158" s="319"/>
      <c r="D158" s="320"/>
      <c r="E158" s="320"/>
      <c r="F158" s="321"/>
    </row>
    <row r="159" spans="2:6" x14ac:dyDescent="0.25">
      <c r="B159" s="318"/>
      <c r="C159" s="319"/>
      <c r="D159" s="320"/>
      <c r="E159" s="320"/>
      <c r="F159" s="321"/>
    </row>
    <row r="160" spans="2:6" x14ac:dyDescent="0.25">
      <c r="B160" s="318"/>
      <c r="C160" s="319"/>
      <c r="D160" s="320"/>
      <c r="E160" s="320"/>
      <c r="F160" s="321"/>
    </row>
    <row r="161" spans="2:6" x14ac:dyDescent="0.25">
      <c r="B161" s="318"/>
      <c r="C161" s="319"/>
      <c r="D161" s="320"/>
      <c r="E161" s="320"/>
      <c r="F161" s="321"/>
    </row>
    <row r="162" spans="2:6" x14ac:dyDescent="0.25">
      <c r="B162" s="318"/>
      <c r="C162" s="319"/>
      <c r="D162" s="320"/>
      <c r="E162" s="320"/>
      <c r="F162" s="321"/>
    </row>
    <row r="163" spans="2:6" x14ac:dyDescent="0.25">
      <c r="B163" s="318"/>
      <c r="C163" s="319"/>
      <c r="D163" s="320"/>
      <c r="E163" s="320"/>
      <c r="F163" s="321"/>
    </row>
    <row r="164" spans="2:6" x14ac:dyDescent="0.25">
      <c r="B164" s="318"/>
      <c r="C164" s="319"/>
      <c r="D164" s="320"/>
      <c r="E164" s="320"/>
      <c r="F164" s="321"/>
    </row>
    <row r="165" spans="2:6" x14ac:dyDescent="0.25">
      <c r="B165" s="318"/>
      <c r="C165" s="319"/>
      <c r="D165" s="320"/>
      <c r="E165" s="320"/>
      <c r="F165" s="321"/>
    </row>
    <row r="166" spans="2:6" x14ac:dyDescent="0.25">
      <c r="B166" s="318"/>
      <c r="C166" s="319"/>
      <c r="D166" s="320"/>
      <c r="E166" s="320"/>
      <c r="F166" s="321"/>
    </row>
    <row r="167" spans="2:6" x14ac:dyDescent="0.25">
      <c r="B167" s="323"/>
      <c r="C167" s="319"/>
      <c r="D167" s="320"/>
      <c r="E167" s="320"/>
      <c r="F167" s="321"/>
    </row>
    <row r="168" spans="2:6" x14ac:dyDescent="0.25">
      <c r="B168" s="323"/>
      <c r="C168" s="319"/>
      <c r="D168" s="320"/>
      <c r="E168" s="320"/>
      <c r="F168" s="321"/>
    </row>
    <row r="169" spans="2:6" x14ac:dyDescent="0.25">
      <c r="B169" s="323"/>
      <c r="C169" s="319"/>
      <c r="D169" s="320"/>
      <c r="E169" s="320"/>
      <c r="F169" s="321"/>
    </row>
    <row r="170" spans="2:6" x14ac:dyDescent="0.25">
      <c r="B170" s="323"/>
      <c r="C170" s="324"/>
      <c r="D170" s="320"/>
      <c r="E170" s="320"/>
      <c r="F170" s="321"/>
    </row>
    <row r="171" spans="2:6" x14ac:dyDescent="0.25">
      <c r="B171" s="318"/>
      <c r="C171" s="319"/>
      <c r="D171" s="320"/>
      <c r="E171" s="320"/>
      <c r="F171" s="321"/>
    </row>
    <row r="172" spans="2:6" x14ac:dyDescent="0.25">
      <c r="B172" s="318"/>
      <c r="C172" s="319"/>
      <c r="D172" s="320"/>
      <c r="E172" s="320"/>
      <c r="F172" s="321"/>
    </row>
    <row r="173" spans="2:6" x14ac:dyDescent="0.25">
      <c r="B173" s="318"/>
      <c r="C173" s="319"/>
      <c r="D173" s="320"/>
      <c r="E173" s="320"/>
      <c r="F173" s="321"/>
    </row>
    <row r="174" spans="2:6" x14ac:dyDescent="0.25">
      <c r="B174" s="318"/>
      <c r="C174" s="319"/>
      <c r="D174" s="320"/>
      <c r="E174" s="320"/>
      <c r="F174" s="321"/>
    </row>
    <row r="175" spans="2:6" x14ac:dyDescent="0.25">
      <c r="B175" s="318"/>
      <c r="C175" s="319"/>
      <c r="D175" s="320"/>
      <c r="E175" s="320"/>
      <c r="F175" s="321"/>
    </row>
    <row r="176" spans="2:6" x14ac:dyDescent="0.25">
      <c r="B176" s="318"/>
      <c r="C176" s="319"/>
      <c r="D176" s="320"/>
      <c r="E176" s="320"/>
      <c r="F176" s="321"/>
    </row>
    <row r="177" spans="2:6" x14ac:dyDescent="0.25">
      <c r="B177" s="318"/>
      <c r="C177" s="319"/>
      <c r="D177" s="320"/>
      <c r="E177" s="320"/>
      <c r="F177" s="326"/>
    </row>
    <row r="178" spans="2:6" x14ac:dyDescent="0.25">
      <c r="B178" s="318"/>
      <c r="C178" s="319"/>
      <c r="D178" s="320"/>
      <c r="E178" s="320"/>
      <c r="F178" s="326"/>
    </row>
    <row r="179" spans="2:6" x14ac:dyDescent="0.25">
      <c r="B179" s="318"/>
      <c r="C179" s="319"/>
      <c r="D179" s="320"/>
      <c r="E179" s="320"/>
      <c r="F179" s="326"/>
    </row>
    <row r="180" spans="2:6" x14ac:dyDescent="0.25">
      <c r="B180" s="318"/>
      <c r="C180" s="319"/>
      <c r="D180" s="320"/>
      <c r="E180" s="320"/>
      <c r="F180" s="326"/>
    </row>
    <row r="181" spans="2:6" x14ac:dyDescent="0.25">
      <c r="B181" s="318"/>
      <c r="C181" s="319"/>
      <c r="D181" s="320"/>
      <c r="E181" s="320"/>
      <c r="F181" s="321"/>
    </row>
    <row r="182" spans="2:6" x14ac:dyDescent="0.25">
      <c r="B182" s="318"/>
      <c r="C182" s="319"/>
      <c r="D182" s="320"/>
      <c r="E182" s="320"/>
      <c r="F182" s="321"/>
    </row>
    <row r="183" spans="2:6" x14ac:dyDescent="0.25">
      <c r="B183" s="318"/>
      <c r="C183" s="319"/>
      <c r="D183" s="320"/>
      <c r="E183" s="320"/>
      <c r="F183" s="321"/>
    </row>
    <row r="184" spans="2:6" x14ac:dyDescent="0.25">
      <c r="B184" s="318"/>
      <c r="C184" s="319"/>
      <c r="D184" s="320"/>
      <c r="E184" s="320"/>
      <c r="F184" s="321"/>
    </row>
    <row r="185" spans="2:6" x14ac:dyDescent="0.25">
      <c r="B185" s="318"/>
      <c r="C185" s="319"/>
      <c r="D185" s="320"/>
      <c r="E185" s="320"/>
      <c r="F185" s="321"/>
    </row>
    <row r="186" spans="2:6" x14ac:dyDescent="0.25">
      <c r="B186" s="318"/>
      <c r="C186" s="319"/>
      <c r="D186" s="320"/>
      <c r="E186" s="320"/>
      <c r="F186" s="321"/>
    </row>
    <row r="187" spans="2:6" x14ac:dyDescent="0.25">
      <c r="B187" s="318"/>
      <c r="C187" s="319"/>
      <c r="D187" s="320"/>
      <c r="E187" s="320"/>
      <c r="F187" s="321"/>
    </row>
    <row r="188" spans="2:6" x14ac:dyDescent="0.25">
      <c r="B188" s="318"/>
      <c r="C188" s="319"/>
      <c r="D188" s="320"/>
      <c r="E188" s="320"/>
      <c r="F188" s="321"/>
    </row>
    <row r="189" spans="2:6" x14ac:dyDescent="0.25">
      <c r="B189" s="318"/>
      <c r="C189" s="319"/>
      <c r="D189" s="320"/>
      <c r="E189" s="320"/>
      <c r="F189" s="321"/>
    </row>
    <row r="190" spans="2:6" x14ac:dyDescent="0.25">
      <c r="B190" s="318"/>
      <c r="C190" s="319"/>
      <c r="D190" s="320"/>
      <c r="E190" s="320"/>
      <c r="F190" s="321"/>
    </row>
    <row r="191" spans="2:6" x14ac:dyDescent="0.25">
      <c r="B191" s="318"/>
      <c r="C191" s="319"/>
      <c r="D191" s="320"/>
      <c r="E191" s="320"/>
      <c r="F191" s="321"/>
    </row>
    <row r="192" spans="2:6" x14ac:dyDescent="0.25">
      <c r="B192" s="318"/>
      <c r="C192" s="319"/>
      <c r="D192" s="320"/>
      <c r="E192" s="320"/>
      <c r="F192" s="321"/>
    </row>
    <row r="193" spans="2:6" x14ac:dyDescent="0.25">
      <c r="B193" s="318"/>
      <c r="C193" s="319"/>
      <c r="D193" s="320"/>
      <c r="E193" s="320"/>
      <c r="F193" s="321"/>
    </row>
    <row r="194" spans="2:6" x14ac:dyDescent="0.25">
      <c r="B194" s="318"/>
      <c r="C194" s="319"/>
      <c r="D194" s="320"/>
      <c r="E194" s="320"/>
      <c r="F194" s="321"/>
    </row>
    <row r="195" spans="2:6" x14ac:dyDescent="0.25">
      <c r="B195" s="318"/>
      <c r="C195" s="319"/>
      <c r="D195" s="320"/>
      <c r="E195" s="320"/>
      <c r="F195" s="321"/>
    </row>
    <row r="196" spans="2:6" x14ac:dyDescent="0.25">
      <c r="B196" s="318"/>
      <c r="C196" s="319"/>
      <c r="D196" s="320"/>
      <c r="E196" s="320"/>
      <c r="F196" s="321"/>
    </row>
    <row r="197" spans="2:6" x14ac:dyDescent="0.25">
      <c r="B197" s="318"/>
      <c r="C197" s="319"/>
      <c r="D197" s="320"/>
      <c r="E197" s="320"/>
      <c r="F197" s="321"/>
    </row>
    <row r="198" spans="2:6" x14ac:dyDescent="0.25">
      <c r="B198" s="318"/>
      <c r="C198" s="319"/>
      <c r="D198" s="320"/>
      <c r="E198" s="320"/>
      <c r="F198" s="321"/>
    </row>
    <row r="199" spans="2:6" x14ac:dyDescent="0.25">
      <c r="B199" s="318"/>
      <c r="C199" s="319"/>
      <c r="D199" s="320"/>
      <c r="E199" s="320"/>
      <c r="F199" s="321"/>
    </row>
    <row r="200" spans="2:6" x14ac:dyDescent="0.25">
      <c r="B200" s="318"/>
      <c r="C200" s="319"/>
      <c r="D200" s="320"/>
      <c r="E200" s="320"/>
      <c r="F200" s="321"/>
    </row>
    <row r="201" spans="2:6" x14ac:dyDescent="0.25">
      <c r="B201" s="318"/>
      <c r="C201" s="319"/>
      <c r="D201" s="320"/>
      <c r="E201" s="320"/>
      <c r="F201" s="321"/>
    </row>
    <row r="202" spans="2:6" x14ac:dyDescent="0.25">
      <c r="B202" s="318"/>
      <c r="C202" s="319"/>
      <c r="D202" s="320"/>
      <c r="E202" s="320"/>
      <c r="F202" s="321"/>
    </row>
    <row r="203" spans="2:6" x14ac:dyDescent="0.25">
      <c r="B203" s="318"/>
      <c r="C203" s="319"/>
      <c r="D203" s="320"/>
      <c r="E203" s="320"/>
      <c r="F203" s="321"/>
    </row>
    <row r="204" spans="2:6" x14ac:dyDescent="0.25">
      <c r="B204" s="318"/>
      <c r="C204" s="319"/>
      <c r="D204" s="320"/>
      <c r="E204" s="320"/>
      <c r="F204" s="321"/>
    </row>
    <row r="205" spans="2:6" x14ac:dyDescent="0.25">
      <c r="B205" s="318"/>
      <c r="C205" s="319"/>
      <c r="D205" s="320"/>
      <c r="E205" s="320"/>
      <c r="F205" s="321"/>
    </row>
    <row r="206" spans="2:6" x14ac:dyDescent="0.25">
      <c r="B206" s="318"/>
      <c r="C206" s="319"/>
      <c r="D206" s="320"/>
      <c r="E206" s="320"/>
      <c r="F206" s="321"/>
    </row>
    <row r="207" spans="2:6" x14ac:dyDescent="0.25">
      <c r="B207" s="318"/>
      <c r="C207" s="319"/>
      <c r="D207" s="320"/>
      <c r="E207" s="320"/>
      <c r="F207" s="321"/>
    </row>
    <row r="208" spans="2:6" x14ac:dyDescent="0.25">
      <c r="B208" s="318"/>
      <c r="C208" s="319"/>
      <c r="D208" s="320"/>
      <c r="E208" s="320"/>
      <c r="F208" s="321"/>
    </row>
    <row r="209" spans="2:6" x14ac:dyDescent="0.25">
      <c r="B209" s="318"/>
      <c r="C209" s="319"/>
      <c r="D209" s="320"/>
      <c r="E209" s="320"/>
      <c r="F209" s="321"/>
    </row>
    <row r="210" spans="2:6" x14ac:dyDescent="0.25">
      <c r="B210" s="318"/>
      <c r="C210" s="319"/>
      <c r="D210" s="320"/>
      <c r="E210" s="320"/>
      <c r="F210" s="321"/>
    </row>
    <row r="211" spans="2:6" x14ac:dyDescent="0.25">
      <c r="B211" s="318"/>
      <c r="C211" s="319"/>
      <c r="D211" s="320"/>
      <c r="E211" s="320"/>
      <c r="F211" s="321"/>
    </row>
    <row r="212" spans="2:6" x14ac:dyDescent="0.25">
      <c r="B212" s="318"/>
      <c r="C212" s="319"/>
      <c r="D212" s="320"/>
      <c r="E212" s="320"/>
      <c r="F212" s="321"/>
    </row>
    <row r="213" spans="2:6" x14ac:dyDescent="0.25">
      <c r="B213" s="318"/>
      <c r="C213" s="319"/>
      <c r="D213" s="320"/>
      <c r="E213" s="320"/>
      <c r="F213" s="321"/>
    </row>
    <row r="214" spans="2:6" x14ac:dyDescent="0.25">
      <c r="B214" s="318"/>
      <c r="C214" s="319"/>
      <c r="D214" s="320"/>
      <c r="E214" s="320"/>
      <c r="F214" s="321"/>
    </row>
    <row r="215" spans="2:6" x14ac:dyDescent="0.25">
      <c r="B215" s="318"/>
      <c r="C215" s="319"/>
      <c r="D215" s="320"/>
      <c r="E215" s="320"/>
      <c r="F215" s="321"/>
    </row>
    <row r="216" spans="2:6" x14ac:dyDescent="0.25">
      <c r="B216" s="318"/>
      <c r="C216" s="319"/>
      <c r="D216" s="320"/>
      <c r="E216" s="320"/>
      <c r="F216" s="321"/>
    </row>
    <row r="217" spans="2:6" x14ac:dyDescent="0.25">
      <c r="B217" s="318"/>
      <c r="C217" s="319"/>
      <c r="D217" s="320"/>
      <c r="E217" s="320"/>
      <c r="F217" s="321"/>
    </row>
    <row r="218" spans="2:6" x14ac:dyDescent="0.25">
      <c r="B218" s="318"/>
      <c r="C218" s="319"/>
      <c r="D218" s="320"/>
      <c r="E218" s="320"/>
      <c r="F218" s="321"/>
    </row>
    <row r="219" spans="2:6" x14ac:dyDescent="0.25">
      <c r="B219" s="318"/>
      <c r="C219" s="319"/>
      <c r="D219" s="320"/>
      <c r="E219" s="320"/>
      <c r="F219" s="321"/>
    </row>
    <row r="220" spans="2:6" x14ac:dyDescent="0.25">
      <c r="B220" s="318"/>
      <c r="C220" s="319"/>
      <c r="D220" s="320"/>
      <c r="E220" s="320"/>
      <c r="F220" s="321"/>
    </row>
    <row r="221" spans="2:6" x14ac:dyDescent="0.25">
      <c r="B221" s="318"/>
      <c r="C221" s="319"/>
      <c r="D221" s="320"/>
      <c r="E221" s="320"/>
      <c r="F221" s="321"/>
    </row>
    <row r="222" spans="2:6" x14ac:dyDescent="0.25">
      <c r="B222" s="318"/>
      <c r="C222" s="319"/>
      <c r="D222" s="320"/>
      <c r="E222" s="320"/>
      <c r="F222" s="321"/>
    </row>
    <row r="223" spans="2:6" x14ac:dyDescent="0.25">
      <c r="B223" s="323"/>
      <c r="C223" s="319"/>
      <c r="D223" s="320"/>
      <c r="E223" s="320"/>
      <c r="F223" s="321"/>
    </row>
    <row r="224" spans="2:6" x14ac:dyDescent="0.25">
      <c r="B224" s="323"/>
      <c r="C224" s="319"/>
      <c r="D224" s="320"/>
      <c r="E224" s="320"/>
      <c r="F224" s="321"/>
    </row>
    <row r="225" spans="2:6" x14ac:dyDescent="0.25">
      <c r="B225" s="323"/>
      <c r="C225" s="319"/>
      <c r="D225" s="320"/>
      <c r="E225" s="320"/>
      <c r="F225" s="321"/>
    </row>
    <row r="226" spans="2:6" x14ac:dyDescent="0.25">
      <c r="B226" s="323"/>
      <c r="C226" s="319"/>
      <c r="D226" s="320"/>
      <c r="E226" s="320"/>
      <c r="F226" s="321"/>
    </row>
    <row r="227" spans="2:6" x14ac:dyDescent="0.25">
      <c r="B227" s="323"/>
      <c r="C227" s="319"/>
      <c r="D227" s="320"/>
      <c r="E227" s="320"/>
      <c r="F227" s="321"/>
    </row>
    <row r="228" spans="2:6" x14ac:dyDescent="0.25">
      <c r="B228" s="323"/>
      <c r="C228" s="319"/>
      <c r="D228" s="320"/>
      <c r="E228" s="320"/>
      <c r="F228" s="321"/>
    </row>
    <row r="229" spans="2:6" x14ac:dyDescent="0.25">
      <c r="B229" s="323"/>
      <c r="C229" s="319"/>
      <c r="D229" s="320"/>
      <c r="E229" s="320"/>
      <c r="F229" s="321"/>
    </row>
    <row r="230" spans="2:6" x14ac:dyDescent="0.25">
      <c r="B230" s="323"/>
      <c r="C230" s="319"/>
      <c r="D230" s="320"/>
      <c r="E230" s="320"/>
      <c r="F230" s="321"/>
    </row>
    <row r="231" spans="2:6" x14ac:dyDescent="0.25">
      <c r="B231" s="323"/>
      <c r="C231" s="319"/>
      <c r="D231" s="320"/>
      <c r="E231" s="320"/>
      <c r="F231" s="321"/>
    </row>
    <row r="232" spans="2:6" x14ac:dyDescent="0.25">
      <c r="B232" s="323"/>
      <c r="C232" s="319"/>
      <c r="D232" s="320"/>
      <c r="E232" s="320"/>
      <c r="F232" s="321"/>
    </row>
    <row r="233" spans="2:6" x14ac:dyDescent="0.25">
      <c r="B233" s="323"/>
      <c r="C233" s="319"/>
      <c r="D233" s="320"/>
      <c r="E233" s="320"/>
      <c r="F233" s="321"/>
    </row>
    <row r="234" spans="2:6" x14ac:dyDescent="0.25">
      <c r="B234" s="323"/>
      <c r="C234" s="319"/>
      <c r="D234" s="320"/>
      <c r="E234" s="320"/>
      <c r="F234" s="321"/>
    </row>
    <row r="235" spans="2:6" x14ac:dyDescent="0.25">
      <c r="B235" s="323"/>
      <c r="C235" s="319"/>
      <c r="D235" s="320"/>
      <c r="E235" s="320"/>
      <c r="F235" s="321"/>
    </row>
    <row r="236" spans="2:6" x14ac:dyDescent="0.25">
      <c r="B236" s="323"/>
      <c r="C236" s="319"/>
      <c r="D236" s="320"/>
      <c r="E236" s="320"/>
      <c r="F236" s="321"/>
    </row>
    <row r="237" spans="2:6" x14ac:dyDescent="0.25">
      <c r="B237" s="323"/>
      <c r="C237" s="319"/>
      <c r="D237" s="320"/>
      <c r="E237" s="320"/>
      <c r="F237" s="321"/>
    </row>
    <row r="238" spans="2:6" x14ac:dyDescent="0.25">
      <c r="B238" s="323"/>
      <c r="C238" s="319"/>
      <c r="D238" s="320"/>
      <c r="E238" s="320"/>
      <c r="F238" s="321"/>
    </row>
    <row r="239" spans="2:6" x14ac:dyDescent="0.25">
      <c r="B239" s="323"/>
      <c r="C239" s="319"/>
      <c r="D239" s="320"/>
      <c r="E239" s="320"/>
      <c r="F239" s="321"/>
    </row>
    <row r="240" spans="2:6" x14ac:dyDescent="0.25">
      <c r="B240" s="323"/>
      <c r="C240" s="319"/>
      <c r="D240" s="320"/>
      <c r="E240" s="320"/>
      <c r="F240" s="321"/>
    </row>
    <row r="241" spans="2:6" x14ac:dyDescent="0.25">
      <c r="B241" s="323"/>
      <c r="C241" s="319"/>
      <c r="D241" s="320"/>
      <c r="E241" s="320"/>
      <c r="F241" s="321"/>
    </row>
    <row r="242" spans="2:6" x14ac:dyDescent="0.25">
      <c r="B242" s="323"/>
      <c r="C242" s="319"/>
      <c r="D242" s="320"/>
      <c r="E242" s="320"/>
      <c r="F242" s="321"/>
    </row>
    <row r="243" spans="2:6" x14ac:dyDescent="0.25">
      <c r="B243" s="323"/>
      <c r="C243" s="319"/>
      <c r="D243" s="320"/>
      <c r="E243" s="320"/>
      <c r="F243" s="321"/>
    </row>
    <row r="244" spans="2:6" x14ac:dyDescent="0.25">
      <c r="B244" s="323"/>
      <c r="C244" s="319"/>
      <c r="D244" s="320"/>
      <c r="E244" s="320"/>
      <c r="F244" s="321"/>
    </row>
    <row r="245" spans="2:6" x14ac:dyDescent="0.25">
      <c r="B245" s="323"/>
      <c r="C245" s="319"/>
      <c r="D245" s="320"/>
      <c r="E245" s="320"/>
      <c r="F245" s="321"/>
    </row>
    <row r="246" spans="2:6" x14ac:dyDescent="0.25">
      <c r="B246" s="323"/>
      <c r="C246" s="319"/>
      <c r="D246" s="320"/>
      <c r="E246" s="320"/>
      <c r="F246" s="321"/>
    </row>
    <row r="247" spans="2:6" x14ac:dyDescent="0.25">
      <c r="B247" s="323"/>
      <c r="C247" s="319"/>
      <c r="D247" s="320"/>
      <c r="E247" s="320"/>
      <c r="F247" s="321"/>
    </row>
    <row r="248" spans="2:6" x14ac:dyDescent="0.25">
      <c r="B248" s="323"/>
      <c r="C248" s="319"/>
      <c r="D248" s="320"/>
      <c r="E248" s="320"/>
      <c r="F248" s="321"/>
    </row>
    <row r="249" spans="2:6" x14ac:dyDescent="0.25">
      <c r="B249" s="323"/>
      <c r="C249" s="319"/>
      <c r="D249" s="320"/>
      <c r="E249" s="320"/>
      <c r="F249" s="321"/>
    </row>
    <row r="250" spans="2:6" x14ac:dyDescent="0.25">
      <c r="B250" s="323"/>
      <c r="C250" s="319"/>
      <c r="D250" s="320"/>
      <c r="E250" s="320"/>
      <c r="F250" s="321"/>
    </row>
    <row r="251" spans="2:6" x14ac:dyDescent="0.25">
      <c r="B251" s="323"/>
      <c r="C251" s="319"/>
      <c r="D251" s="320"/>
      <c r="E251" s="320"/>
      <c r="F251" s="321"/>
    </row>
    <row r="252" spans="2:6" x14ac:dyDescent="0.25">
      <c r="B252" s="323"/>
      <c r="C252" s="319"/>
      <c r="D252" s="320"/>
      <c r="E252" s="320"/>
      <c r="F252" s="321"/>
    </row>
    <row r="253" spans="2:6" x14ac:dyDescent="0.25">
      <c r="B253" s="323"/>
      <c r="C253" s="319"/>
      <c r="D253" s="320"/>
      <c r="E253" s="320"/>
      <c r="F253" s="321"/>
    </row>
    <row r="254" spans="2:6" x14ac:dyDescent="0.25">
      <c r="B254" s="323"/>
      <c r="C254" s="319"/>
      <c r="D254" s="320"/>
      <c r="E254" s="320"/>
      <c r="F254" s="321"/>
    </row>
    <row r="255" spans="2:6" x14ac:dyDescent="0.25">
      <c r="B255" s="323"/>
      <c r="C255" s="319"/>
      <c r="D255" s="320"/>
      <c r="E255" s="320"/>
      <c r="F255" s="321"/>
    </row>
    <row r="256" spans="2:6" x14ac:dyDescent="0.25">
      <c r="B256" s="323"/>
      <c r="C256" s="319"/>
      <c r="D256" s="320"/>
      <c r="E256" s="320"/>
      <c r="F256" s="321"/>
    </row>
    <row r="257" spans="2:6" x14ac:dyDescent="0.25">
      <c r="B257" s="323"/>
      <c r="C257" s="319"/>
      <c r="D257" s="320"/>
      <c r="E257" s="320"/>
      <c r="F257" s="321"/>
    </row>
    <row r="258" spans="2:6" x14ac:dyDescent="0.25">
      <c r="B258" s="323"/>
      <c r="C258" s="319"/>
      <c r="D258" s="320"/>
      <c r="E258" s="320"/>
      <c r="F258" s="321"/>
    </row>
    <row r="259" spans="2:6" x14ac:dyDescent="0.25">
      <c r="B259" s="323"/>
      <c r="C259" s="319"/>
      <c r="D259" s="320"/>
      <c r="E259" s="320"/>
      <c r="F259" s="321"/>
    </row>
    <row r="260" spans="2:6" x14ac:dyDescent="0.25">
      <c r="B260" s="323"/>
      <c r="C260" s="319"/>
      <c r="D260" s="320"/>
      <c r="E260" s="320"/>
      <c r="F260" s="321"/>
    </row>
    <row r="261" spans="2:6" x14ac:dyDescent="0.25">
      <c r="B261" s="323"/>
      <c r="C261" s="319"/>
      <c r="D261" s="320"/>
      <c r="E261" s="320"/>
      <c r="F261" s="321"/>
    </row>
    <row r="262" spans="2:6" x14ac:dyDescent="0.25">
      <c r="B262" s="323"/>
      <c r="C262" s="319"/>
      <c r="D262" s="320"/>
      <c r="E262" s="320"/>
      <c r="F262" s="321"/>
    </row>
    <row r="263" spans="2:6" x14ac:dyDescent="0.25">
      <c r="B263" s="323"/>
      <c r="C263" s="319"/>
      <c r="D263" s="320"/>
      <c r="E263" s="320"/>
      <c r="F263" s="321"/>
    </row>
    <row r="264" spans="2:6" x14ac:dyDescent="0.25">
      <c r="B264" s="323"/>
      <c r="C264" s="319"/>
      <c r="D264" s="320"/>
      <c r="E264" s="320"/>
      <c r="F264" s="321"/>
    </row>
    <row r="265" spans="2:6" x14ac:dyDescent="0.25">
      <c r="B265" s="323"/>
      <c r="C265" s="319"/>
      <c r="D265" s="320"/>
      <c r="E265" s="320"/>
      <c r="F265" s="321"/>
    </row>
    <row r="266" spans="2:6" x14ac:dyDescent="0.25">
      <c r="B266" s="323"/>
      <c r="C266" s="319"/>
      <c r="D266" s="320"/>
      <c r="E266" s="320"/>
      <c r="F266" s="321"/>
    </row>
    <row r="267" spans="2:6" x14ac:dyDescent="0.25">
      <c r="B267" s="323"/>
      <c r="C267" s="319"/>
      <c r="D267" s="320"/>
      <c r="E267" s="320"/>
      <c r="F267" s="321"/>
    </row>
    <row r="268" spans="2:6" x14ac:dyDescent="0.25">
      <c r="B268" s="323"/>
      <c r="C268" s="319"/>
      <c r="D268" s="320"/>
      <c r="E268" s="320"/>
      <c r="F268" s="321"/>
    </row>
    <row r="269" spans="2:6" x14ac:dyDescent="0.25">
      <c r="B269" s="323"/>
      <c r="C269" s="319"/>
      <c r="D269" s="320"/>
      <c r="E269" s="320"/>
      <c r="F269" s="321"/>
    </row>
    <row r="270" spans="2:6" x14ac:dyDescent="0.25">
      <c r="B270" s="323"/>
      <c r="C270" s="319"/>
      <c r="D270" s="320"/>
      <c r="E270" s="320"/>
      <c r="F270" s="321"/>
    </row>
    <row r="271" spans="2:6" x14ac:dyDescent="0.25">
      <c r="B271" s="323"/>
      <c r="C271" s="324"/>
      <c r="D271" s="320"/>
      <c r="E271" s="320"/>
      <c r="F271" s="321"/>
    </row>
    <row r="272" spans="2:6" x14ac:dyDescent="0.25">
      <c r="B272" s="323"/>
      <c r="C272" s="324"/>
      <c r="D272" s="320"/>
      <c r="E272" s="320"/>
      <c r="F272" s="321"/>
    </row>
    <row r="273" spans="2:6" x14ac:dyDescent="0.25">
      <c r="B273" s="323"/>
      <c r="C273" s="324"/>
      <c r="D273" s="320"/>
      <c r="E273" s="320"/>
      <c r="F273" s="321"/>
    </row>
    <row r="274" spans="2:6" x14ac:dyDescent="0.25">
      <c r="B274" s="323"/>
      <c r="C274" s="324"/>
      <c r="D274" s="320"/>
      <c r="E274" s="320"/>
      <c r="F274" s="321"/>
    </row>
    <row r="275" spans="2:6" x14ac:dyDescent="0.25">
      <c r="B275" s="323"/>
      <c r="C275" s="324"/>
      <c r="D275" s="320"/>
      <c r="E275" s="320"/>
      <c r="F275" s="321"/>
    </row>
    <row r="276" spans="2:6" x14ac:dyDescent="0.25">
      <c r="B276" s="323"/>
      <c r="C276" s="324"/>
      <c r="D276" s="320"/>
      <c r="E276" s="320"/>
      <c r="F276" s="321"/>
    </row>
    <row r="277" spans="2:6" x14ac:dyDescent="0.25">
      <c r="B277" s="323"/>
      <c r="C277" s="324"/>
      <c r="D277" s="320"/>
      <c r="E277" s="320"/>
      <c r="F277" s="321"/>
    </row>
    <row r="278" spans="2:6" x14ac:dyDescent="0.25">
      <c r="B278" s="323"/>
      <c r="C278" s="324"/>
      <c r="D278" s="320"/>
      <c r="E278" s="320"/>
      <c r="F278" s="321"/>
    </row>
    <row r="279" spans="2:6" x14ac:dyDescent="0.25">
      <c r="B279" s="323"/>
      <c r="C279" s="324"/>
      <c r="D279" s="320"/>
      <c r="E279" s="320"/>
      <c r="F279" s="321"/>
    </row>
    <row r="280" spans="2:6" x14ac:dyDescent="0.25">
      <c r="B280" s="323"/>
      <c r="C280" s="324"/>
      <c r="D280" s="320"/>
      <c r="E280" s="320"/>
      <c r="F280" s="321"/>
    </row>
    <row r="281" spans="2:6" x14ac:dyDescent="0.25">
      <c r="B281" s="323"/>
      <c r="C281" s="324"/>
      <c r="D281" s="320"/>
      <c r="E281" s="320"/>
      <c r="F281" s="321"/>
    </row>
    <row r="282" spans="2:6" x14ac:dyDescent="0.25">
      <c r="B282" s="323"/>
      <c r="C282" s="324"/>
      <c r="D282" s="320"/>
      <c r="E282" s="320"/>
      <c r="F282" s="321"/>
    </row>
    <row r="283" spans="2:6" x14ac:dyDescent="0.25">
      <c r="B283" s="323"/>
      <c r="C283" s="324"/>
      <c r="D283" s="320"/>
      <c r="E283" s="320"/>
      <c r="F283" s="321"/>
    </row>
    <row r="284" spans="2:6" x14ac:dyDescent="0.25">
      <c r="B284" s="323"/>
      <c r="C284" s="324"/>
      <c r="D284" s="320"/>
      <c r="E284" s="320"/>
      <c r="F284" s="321"/>
    </row>
    <row r="285" spans="2:6" x14ac:dyDescent="0.25">
      <c r="B285" s="323"/>
      <c r="C285" s="324"/>
      <c r="D285" s="320"/>
      <c r="E285" s="320"/>
      <c r="F285" s="321"/>
    </row>
    <row r="286" spans="2:6" x14ac:dyDescent="0.25">
      <c r="B286" s="323"/>
      <c r="C286" s="324"/>
      <c r="D286" s="320"/>
      <c r="E286" s="320"/>
      <c r="F286" s="321"/>
    </row>
    <row r="287" spans="2:6" x14ac:dyDescent="0.25">
      <c r="B287" s="323"/>
      <c r="C287" s="324"/>
      <c r="D287" s="320"/>
      <c r="E287" s="320"/>
      <c r="F287" s="321"/>
    </row>
    <row r="288" spans="2:6" x14ac:dyDescent="0.25">
      <c r="B288" s="323"/>
      <c r="C288" s="324"/>
      <c r="D288" s="320"/>
      <c r="E288" s="320"/>
      <c r="F288" s="321"/>
    </row>
    <row r="289" spans="2:6" x14ac:dyDescent="0.25">
      <c r="B289" s="323"/>
      <c r="C289" s="324"/>
      <c r="D289" s="320"/>
      <c r="E289" s="320"/>
      <c r="F289" s="321"/>
    </row>
    <row r="290" spans="2:6" x14ac:dyDescent="0.25">
      <c r="B290" s="323"/>
      <c r="C290" s="324"/>
      <c r="D290" s="320"/>
      <c r="E290" s="320"/>
      <c r="F290" s="321"/>
    </row>
    <row r="291" spans="2:6" x14ac:dyDescent="0.25">
      <c r="B291" s="323"/>
      <c r="C291" s="324"/>
      <c r="D291" s="320"/>
      <c r="E291" s="320"/>
      <c r="F291" s="321"/>
    </row>
    <row r="292" spans="2:6" x14ac:dyDescent="0.25">
      <c r="B292" s="323"/>
      <c r="C292" s="319"/>
      <c r="D292" s="320"/>
      <c r="E292" s="320"/>
      <c r="F292" s="321"/>
    </row>
    <row r="293" spans="2:6" x14ac:dyDescent="0.25">
      <c r="B293" s="323"/>
      <c r="C293" s="319"/>
      <c r="D293" s="320"/>
      <c r="E293" s="320"/>
      <c r="F293" s="321"/>
    </row>
    <row r="294" spans="2:6" x14ac:dyDescent="0.25">
      <c r="B294" s="323"/>
      <c r="C294" s="319"/>
      <c r="D294" s="320"/>
      <c r="E294" s="320"/>
      <c r="F294" s="321"/>
    </row>
    <row r="295" spans="2:6" x14ac:dyDescent="0.25">
      <c r="B295" s="318"/>
      <c r="C295" s="319"/>
      <c r="D295" s="320"/>
      <c r="E295" s="320"/>
      <c r="F295" s="321"/>
    </row>
    <row r="296" spans="2:6" x14ac:dyDescent="0.25">
      <c r="B296" s="318"/>
      <c r="C296" s="319"/>
      <c r="D296" s="320"/>
      <c r="E296" s="320"/>
      <c r="F296" s="321"/>
    </row>
    <row r="297" spans="2:6" x14ac:dyDescent="0.25">
      <c r="B297" s="318"/>
      <c r="C297" s="319"/>
      <c r="D297" s="320"/>
      <c r="E297" s="320"/>
      <c r="F297" s="321"/>
    </row>
    <row r="298" spans="2:6" x14ac:dyDescent="0.25">
      <c r="B298" s="318"/>
      <c r="C298" s="319"/>
      <c r="D298" s="320"/>
      <c r="E298" s="320"/>
      <c r="F298" s="321"/>
    </row>
    <row r="299" spans="2:6" x14ac:dyDescent="0.25">
      <c r="B299" s="318"/>
      <c r="C299" s="319"/>
      <c r="D299" s="320"/>
      <c r="E299" s="320"/>
      <c r="F299" s="321"/>
    </row>
    <row r="300" spans="2:6" x14ac:dyDescent="0.25">
      <c r="B300" s="318"/>
      <c r="C300" s="319"/>
      <c r="D300" s="320"/>
      <c r="E300" s="320"/>
      <c r="F300" s="321"/>
    </row>
    <row r="301" spans="2:6" x14ac:dyDescent="0.25">
      <c r="B301" s="318"/>
      <c r="C301" s="319"/>
      <c r="D301" s="320"/>
      <c r="E301" s="320"/>
      <c r="F301" s="321"/>
    </row>
    <row r="302" spans="2:6" x14ac:dyDescent="0.25">
      <c r="B302" s="318"/>
      <c r="C302" s="319"/>
      <c r="D302" s="320"/>
      <c r="E302" s="320"/>
      <c r="F302" s="321"/>
    </row>
    <row r="303" spans="2:6" x14ac:dyDescent="0.25">
      <c r="B303" s="318"/>
      <c r="C303" s="319"/>
      <c r="D303" s="320"/>
      <c r="E303" s="320"/>
      <c r="F303" s="321"/>
    </row>
    <row r="304" spans="2:6" x14ac:dyDescent="0.25">
      <c r="B304" s="318"/>
      <c r="C304" s="319"/>
      <c r="D304" s="320"/>
      <c r="E304" s="320"/>
      <c r="F304" s="321"/>
    </row>
    <row r="305" spans="2:6" x14ac:dyDescent="0.25">
      <c r="B305" s="318"/>
      <c r="C305" s="319"/>
      <c r="D305" s="320"/>
      <c r="E305" s="320"/>
      <c r="F305" s="321"/>
    </row>
    <row r="306" spans="2:6" x14ac:dyDescent="0.25">
      <c r="B306" s="318"/>
      <c r="C306" s="319"/>
      <c r="D306" s="320"/>
      <c r="E306" s="320"/>
      <c r="F306" s="321"/>
    </row>
    <row r="307" spans="2:6" x14ac:dyDescent="0.25">
      <c r="B307" s="318"/>
      <c r="C307" s="319"/>
      <c r="D307" s="320"/>
      <c r="E307" s="320"/>
      <c r="F307" s="321"/>
    </row>
    <row r="308" spans="2:6" x14ac:dyDescent="0.25">
      <c r="B308" s="318"/>
      <c r="C308" s="319"/>
      <c r="D308" s="320"/>
      <c r="E308" s="320"/>
      <c r="F308" s="321"/>
    </row>
    <row r="309" spans="2:6" x14ac:dyDescent="0.25">
      <c r="B309" s="318"/>
      <c r="C309" s="319"/>
      <c r="D309" s="320"/>
      <c r="E309" s="320"/>
      <c r="F309" s="321"/>
    </row>
    <row r="310" spans="2:6" x14ac:dyDescent="0.25">
      <c r="B310" s="318"/>
      <c r="C310" s="319"/>
      <c r="D310" s="320"/>
      <c r="E310" s="320"/>
      <c r="F310" s="321"/>
    </row>
    <row r="311" spans="2:6" x14ac:dyDescent="0.25">
      <c r="B311" s="318"/>
      <c r="C311" s="319"/>
      <c r="D311" s="320"/>
      <c r="E311" s="320"/>
      <c r="F311" s="321"/>
    </row>
    <row r="312" spans="2:6" x14ac:dyDescent="0.25">
      <c r="B312" s="318"/>
      <c r="C312" s="319"/>
      <c r="D312" s="320"/>
      <c r="E312" s="320"/>
      <c r="F312" s="321"/>
    </row>
    <row r="313" spans="2:6" x14ac:dyDescent="0.25">
      <c r="B313" s="318"/>
      <c r="C313" s="319"/>
      <c r="D313" s="320"/>
      <c r="E313" s="320"/>
      <c r="F313" s="321"/>
    </row>
    <row r="314" spans="2:6" x14ac:dyDescent="0.25">
      <c r="B314" s="318"/>
      <c r="C314" s="319"/>
      <c r="D314" s="320"/>
      <c r="E314" s="320"/>
      <c r="F314" s="321"/>
    </row>
    <row r="315" spans="2:6" x14ac:dyDescent="0.25">
      <c r="B315" s="318"/>
      <c r="C315" s="319"/>
      <c r="D315" s="320"/>
      <c r="E315" s="320"/>
      <c r="F315" s="321"/>
    </row>
    <row r="316" spans="2:6" x14ac:dyDescent="0.25">
      <c r="B316" s="318"/>
      <c r="C316" s="319"/>
      <c r="D316" s="320"/>
      <c r="E316" s="320"/>
      <c r="F316" s="321"/>
    </row>
    <row r="317" spans="2:6" x14ac:dyDescent="0.25">
      <c r="B317" s="323"/>
      <c r="C317" s="319"/>
      <c r="D317" s="320"/>
      <c r="E317" s="320"/>
      <c r="F317" s="321"/>
    </row>
    <row r="318" spans="2:6" x14ac:dyDescent="0.25">
      <c r="B318" s="318"/>
      <c r="C318" s="319"/>
      <c r="D318" s="320"/>
      <c r="E318" s="320"/>
      <c r="F318" s="321"/>
    </row>
    <row r="319" spans="2:6" x14ac:dyDescent="0.25">
      <c r="B319" s="323"/>
      <c r="C319" s="319"/>
      <c r="D319" s="320"/>
      <c r="E319" s="320"/>
      <c r="F319" s="321"/>
    </row>
    <row r="320" spans="2:6" x14ac:dyDescent="0.25">
      <c r="B320" s="318"/>
      <c r="C320" s="319"/>
      <c r="D320" s="320"/>
      <c r="E320" s="320"/>
      <c r="F320" s="321"/>
    </row>
    <row r="321" spans="2:6" x14ac:dyDescent="0.25">
      <c r="B321" s="318"/>
      <c r="C321" s="319"/>
      <c r="D321" s="320"/>
      <c r="E321" s="320"/>
      <c r="F321" s="321"/>
    </row>
    <row r="322" spans="2:6" x14ac:dyDescent="0.25">
      <c r="B322" s="318"/>
      <c r="C322" s="319"/>
      <c r="D322" s="320"/>
      <c r="E322" s="320"/>
      <c r="F322" s="321"/>
    </row>
    <row r="323" spans="2:6" x14ac:dyDescent="0.25">
      <c r="B323" s="318"/>
      <c r="C323" s="319"/>
      <c r="D323" s="320"/>
      <c r="E323" s="320"/>
      <c r="F323" s="321"/>
    </row>
    <row r="324" spans="2:6" x14ac:dyDescent="0.25">
      <c r="B324" s="318"/>
      <c r="C324" s="319"/>
      <c r="D324" s="320"/>
      <c r="E324" s="320"/>
      <c r="F324" s="321"/>
    </row>
    <row r="325" spans="2:6" x14ac:dyDescent="0.25">
      <c r="B325" s="318"/>
      <c r="C325" s="319"/>
      <c r="D325" s="320"/>
      <c r="E325" s="320"/>
      <c r="F325" s="321"/>
    </row>
    <row r="326" spans="2:6" x14ac:dyDescent="0.25">
      <c r="B326" s="318"/>
      <c r="C326" s="319"/>
      <c r="D326" s="320"/>
      <c r="E326" s="320"/>
      <c r="F326" s="321"/>
    </row>
    <row r="327" spans="2:6" x14ac:dyDescent="0.25">
      <c r="B327" s="318"/>
      <c r="C327" s="319"/>
      <c r="D327" s="320"/>
      <c r="E327" s="320"/>
      <c r="F327" s="321"/>
    </row>
    <row r="328" spans="2:6" x14ac:dyDescent="0.25">
      <c r="B328" s="318"/>
      <c r="C328" s="319"/>
      <c r="D328" s="320"/>
      <c r="E328" s="320"/>
      <c r="F328" s="321"/>
    </row>
    <row r="329" spans="2:6" x14ac:dyDescent="0.25">
      <c r="B329" s="318"/>
      <c r="C329" s="319"/>
      <c r="D329" s="320"/>
      <c r="E329" s="320"/>
      <c r="F329" s="321"/>
    </row>
    <row r="330" spans="2:6" x14ac:dyDescent="0.25">
      <c r="B330" s="318"/>
      <c r="C330" s="319"/>
      <c r="D330" s="320"/>
      <c r="E330" s="320"/>
      <c r="F330" s="321"/>
    </row>
    <row r="331" spans="2:6" x14ac:dyDescent="0.25">
      <c r="B331" s="318"/>
      <c r="C331" s="319"/>
      <c r="D331" s="320"/>
      <c r="E331" s="320"/>
      <c r="F331" s="321"/>
    </row>
    <row r="332" spans="2:6" x14ac:dyDescent="0.25">
      <c r="B332" s="318"/>
      <c r="C332" s="319"/>
      <c r="D332" s="320"/>
      <c r="E332" s="320"/>
      <c r="F332" s="321"/>
    </row>
    <row r="333" spans="2:6" x14ac:dyDescent="0.25">
      <c r="B333" s="318"/>
      <c r="C333" s="319"/>
      <c r="D333" s="320"/>
      <c r="E333" s="320"/>
      <c r="F333" s="321"/>
    </row>
    <row r="334" spans="2:6" x14ac:dyDescent="0.25">
      <c r="B334" s="318"/>
      <c r="C334" s="319"/>
      <c r="D334" s="320"/>
      <c r="E334" s="320"/>
      <c r="F334" s="321"/>
    </row>
    <row r="335" spans="2:6" x14ac:dyDescent="0.25">
      <c r="B335" s="318"/>
      <c r="C335" s="319"/>
      <c r="D335" s="320"/>
      <c r="E335" s="320"/>
      <c r="F335" s="321"/>
    </row>
    <row r="336" spans="2:6" x14ac:dyDescent="0.25">
      <c r="B336" s="318"/>
      <c r="C336" s="319"/>
      <c r="D336" s="320"/>
      <c r="E336" s="320"/>
      <c r="F336" s="321"/>
    </row>
    <row r="337" spans="2:6" x14ac:dyDescent="0.25">
      <c r="B337" s="318"/>
      <c r="C337" s="319"/>
      <c r="D337" s="320"/>
      <c r="E337" s="320"/>
      <c r="F337" s="321"/>
    </row>
    <row r="338" spans="2:6" x14ac:dyDescent="0.25">
      <c r="B338" s="318"/>
      <c r="C338" s="319"/>
      <c r="D338" s="320"/>
      <c r="E338" s="320"/>
      <c r="F338" s="321"/>
    </row>
    <row r="339" spans="2:6" x14ac:dyDescent="0.25">
      <c r="B339" s="318"/>
      <c r="C339" s="319"/>
      <c r="D339" s="320"/>
      <c r="E339" s="320"/>
      <c r="F339" s="321"/>
    </row>
    <row r="340" spans="2:6" x14ac:dyDescent="0.25">
      <c r="B340" s="318"/>
      <c r="C340" s="319"/>
      <c r="D340" s="320"/>
      <c r="E340" s="320"/>
      <c r="F340" s="321"/>
    </row>
    <row r="341" spans="2:6" x14ac:dyDescent="0.25">
      <c r="B341" s="318"/>
      <c r="C341" s="319"/>
      <c r="D341" s="320"/>
      <c r="E341" s="320"/>
      <c r="F341" s="321"/>
    </row>
    <row r="342" spans="2:6" x14ac:dyDescent="0.25">
      <c r="B342" s="318"/>
      <c r="C342" s="319"/>
      <c r="D342" s="320"/>
      <c r="E342" s="320"/>
      <c r="F342" s="321"/>
    </row>
    <row r="343" spans="2:6" x14ac:dyDescent="0.25">
      <c r="B343" s="318"/>
      <c r="C343" s="319"/>
      <c r="D343" s="320"/>
      <c r="E343" s="320"/>
      <c r="F343" s="321"/>
    </row>
    <row r="344" spans="2:6" x14ac:dyDescent="0.25">
      <c r="B344" s="318"/>
      <c r="C344" s="319"/>
      <c r="D344" s="320"/>
      <c r="E344" s="320"/>
      <c r="F344" s="321"/>
    </row>
    <row r="345" spans="2:6" x14ac:dyDescent="0.25">
      <c r="B345" s="318"/>
      <c r="C345" s="319"/>
      <c r="D345" s="320"/>
      <c r="E345" s="320"/>
      <c r="F345" s="321"/>
    </row>
    <row r="346" spans="2:6" x14ac:dyDescent="0.25">
      <c r="B346" s="318"/>
      <c r="C346" s="319"/>
      <c r="D346" s="320"/>
      <c r="E346" s="320"/>
      <c r="F346" s="321"/>
    </row>
    <row r="347" spans="2:6" x14ac:dyDescent="0.25">
      <c r="B347" s="318"/>
      <c r="C347" s="319"/>
      <c r="D347" s="320"/>
      <c r="E347" s="320"/>
      <c r="F347" s="321"/>
    </row>
    <row r="348" spans="2:6" x14ac:dyDescent="0.25">
      <c r="B348" s="318"/>
      <c r="C348" s="319"/>
      <c r="D348" s="320"/>
      <c r="E348" s="320"/>
      <c r="F348" s="321"/>
    </row>
    <row r="349" spans="2:6" x14ac:dyDescent="0.25">
      <c r="B349" s="318"/>
      <c r="C349" s="319"/>
      <c r="D349" s="320"/>
      <c r="E349" s="320"/>
      <c r="F349" s="321"/>
    </row>
    <row r="350" spans="2:6" x14ac:dyDescent="0.25">
      <c r="B350" s="318"/>
      <c r="C350" s="319"/>
      <c r="D350" s="320"/>
      <c r="E350" s="320"/>
      <c r="F350" s="321"/>
    </row>
    <row r="351" spans="2:6" x14ac:dyDescent="0.25">
      <c r="B351" s="318"/>
      <c r="C351" s="319"/>
      <c r="D351" s="320"/>
      <c r="E351" s="320"/>
      <c r="F351" s="321"/>
    </row>
    <row r="352" spans="2:6" x14ac:dyDescent="0.25">
      <c r="B352" s="323"/>
      <c r="C352" s="319"/>
      <c r="D352" s="320"/>
      <c r="E352" s="320"/>
      <c r="F352" s="321"/>
    </row>
    <row r="353" spans="2:6" x14ac:dyDescent="0.25">
      <c r="B353" s="318"/>
      <c r="C353" s="319"/>
      <c r="D353" s="320"/>
      <c r="E353" s="320"/>
      <c r="F353" s="321"/>
    </row>
    <row r="354" spans="2:6" x14ac:dyDescent="0.25">
      <c r="B354" s="318"/>
      <c r="C354" s="319"/>
      <c r="D354" s="320"/>
      <c r="E354" s="320"/>
      <c r="F354" s="321"/>
    </row>
    <row r="355" spans="2:6" x14ac:dyDescent="0.25">
      <c r="B355" s="318"/>
      <c r="C355" s="319"/>
      <c r="D355" s="320"/>
      <c r="E355" s="320"/>
      <c r="F355" s="321"/>
    </row>
    <row r="356" spans="2:6" x14ac:dyDescent="0.25">
      <c r="B356" s="318"/>
      <c r="C356" s="319"/>
      <c r="D356" s="320"/>
      <c r="E356" s="320"/>
      <c r="F356" s="321"/>
    </row>
    <row r="357" spans="2:6" x14ac:dyDescent="0.25">
      <c r="B357" s="318"/>
      <c r="C357" s="319"/>
      <c r="D357" s="320"/>
      <c r="E357" s="320"/>
      <c r="F357" s="321"/>
    </row>
    <row r="358" spans="2:6" x14ac:dyDescent="0.25">
      <c r="B358" s="318"/>
      <c r="C358" s="319"/>
      <c r="D358" s="320"/>
      <c r="E358" s="320"/>
      <c r="F358" s="321"/>
    </row>
    <row r="359" spans="2:6" x14ac:dyDescent="0.25">
      <c r="B359" s="318"/>
      <c r="C359" s="319"/>
      <c r="D359" s="320"/>
      <c r="E359" s="320"/>
      <c r="F359" s="321"/>
    </row>
    <row r="360" spans="2:6" x14ac:dyDescent="0.25">
      <c r="B360" s="318"/>
      <c r="C360" s="319"/>
      <c r="D360" s="320"/>
      <c r="E360" s="320"/>
      <c r="F360" s="321"/>
    </row>
    <row r="361" spans="2:6" x14ac:dyDescent="0.25">
      <c r="B361" s="318"/>
      <c r="C361" s="319"/>
      <c r="D361" s="320"/>
      <c r="E361" s="320"/>
      <c r="F361" s="321"/>
    </row>
    <row r="362" spans="2:6" x14ac:dyDescent="0.25">
      <c r="B362" s="318"/>
      <c r="C362" s="319"/>
      <c r="D362" s="320"/>
      <c r="E362" s="320"/>
      <c r="F362" s="321"/>
    </row>
    <row r="363" spans="2:6" x14ac:dyDescent="0.25">
      <c r="B363" s="318"/>
      <c r="C363" s="319"/>
      <c r="D363" s="320"/>
      <c r="E363" s="320"/>
      <c r="F363" s="321"/>
    </row>
    <row r="364" spans="2:6" x14ac:dyDescent="0.25">
      <c r="B364" s="318"/>
      <c r="C364" s="319"/>
      <c r="D364" s="320"/>
      <c r="E364" s="320"/>
      <c r="F364" s="321"/>
    </row>
    <row r="365" spans="2:6" x14ac:dyDescent="0.25">
      <c r="B365" s="318"/>
      <c r="C365" s="319"/>
      <c r="D365" s="320"/>
      <c r="E365" s="320"/>
      <c r="F365" s="321"/>
    </row>
    <row r="366" spans="2:6" x14ac:dyDescent="0.25">
      <c r="B366" s="318"/>
      <c r="C366" s="319"/>
      <c r="D366" s="320"/>
      <c r="E366" s="320"/>
      <c r="F366" s="321"/>
    </row>
    <row r="367" spans="2:6" x14ac:dyDescent="0.25">
      <c r="B367" s="318"/>
      <c r="C367" s="319"/>
      <c r="D367" s="320"/>
      <c r="E367" s="320"/>
      <c r="F367" s="321"/>
    </row>
    <row r="368" spans="2:6" x14ac:dyDescent="0.25">
      <c r="B368" s="318"/>
      <c r="C368" s="319"/>
      <c r="D368" s="320"/>
      <c r="E368" s="320"/>
      <c r="F368" s="321"/>
    </row>
    <row r="369" spans="2:6" x14ac:dyDescent="0.25">
      <c r="B369" s="318"/>
      <c r="C369" s="319"/>
      <c r="D369" s="320"/>
      <c r="E369" s="320"/>
      <c r="F369" s="321"/>
    </row>
    <row r="370" spans="2:6" x14ac:dyDescent="0.25">
      <c r="B370" s="318"/>
      <c r="C370" s="319"/>
      <c r="D370" s="320"/>
      <c r="E370" s="320"/>
      <c r="F370" s="321"/>
    </row>
    <row r="371" spans="2:6" x14ac:dyDescent="0.25">
      <c r="B371" s="318"/>
      <c r="C371" s="319"/>
      <c r="D371" s="320"/>
      <c r="E371" s="320"/>
      <c r="F371" s="321"/>
    </row>
    <row r="372" spans="2:6" x14ac:dyDescent="0.25">
      <c r="B372" s="318"/>
      <c r="C372" s="319"/>
      <c r="D372" s="320"/>
      <c r="E372" s="320"/>
      <c r="F372" s="321"/>
    </row>
    <row r="373" spans="2:6" x14ac:dyDescent="0.25">
      <c r="B373" s="318"/>
      <c r="C373" s="319"/>
      <c r="D373" s="320"/>
      <c r="E373" s="320"/>
      <c r="F373" s="321"/>
    </row>
    <row r="374" spans="2:6" x14ac:dyDescent="0.25">
      <c r="B374" s="318"/>
      <c r="C374" s="319"/>
      <c r="D374" s="320"/>
      <c r="E374" s="320"/>
      <c r="F374" s="321"/>
    </row>
    <row r="375" spans="2:6" x14ac:dyDescent="0.25">
      <c r="B375" s="318"/>
      <c r="C375" s="319"/>
      <c r="D375" s="320"/>
      <c r="E375" s="320"/>
      <c r="F375" s="321"/>
    </row>
    <row r="376" spans="2:6" x14ac:dyDescent="0.25">
      <c r="B376" s="318"/>
      <c r="C376" s="319"/>
      <c r="D376" s="320"/>
      <c r="E376" s="320"/>
      <c r="F376" s="321"/>
    </row>
    <row r="377" spans="2:6" x14ac:dyDescent="0.25">
      <c r="B377" s="318"/>
      <c r="C377" s="319"/>
      <c r="D377" s="320"/>
      <c r="E377" s="320"/>
      <c r="F377" s="321"/>
    </row>
    <row r="378" spans="2:6" x14ac:dyDescent="0.25">
      <c r="B378" s="318"/>
      <c r="C378" s="319"/>
      <c r="D378" s="320"/>
      <c r="E378" s="320"/>
      <c r="F378" s="321"/>
    </row>
    <row r="379" spans="2:6" x14ac:dyDescent="0.25">
      <c r="B379" s="318"/>
      <c r="C379" s="319"/>
      <c r="D379" s="320"/>
      <c r="E379" s="320"/>
      <c r="F379" s="321"/>
    </row>
    <row r="380" spans="2:6" x14ac:dyDescent="0.25">
      <c r="B380" s="318"/>
      <c r="C380" s="319"/>
      <c r="D380" s="320"/>
      <c r="E380" s="320"/>
      <c r="F380" s="321"/>
    </row>
    <row r="381" spans="2:6" x14ac:dyDescent="0.25">
      <c r="B381" s="318"/>
      <c r="C381" s="319"/>
      <c r="D381" s="320"/>
      <c r="E381" s="320"/>
      <c r="F381" s="321"/>
    </row>
    <row r="382" spans="2:6" x14ac:dyDescent="0.25">
      <c r="B382" s="318"/>
      <c r="C382" s="319"/>
      <c r="D382" s="320"/>
      <c r="E382" s="320"/>
      <c r="F382" s="321"/>
    </row>
    <row r="383" spans="2:6" x14ac:dyDescent="0.25">
      <c r="B383" s="318"/>
      <c r="C383" s="319"/>
      <c r="D383" s="320"/>
      <c r="E383" s="320"/>
      <c r="F383" s="321"/>
    </row>
    <row r="384" spans="2:6" x14ac:dyDescent="0.25">
      <c r="B384" s="323"/>
      <c r="C384" s="319"/>
      <c r="D384" s="320"/>
      <c r="E384" s="320"/>
      <c r="F384" s="321"/>
    </row>
    <row r="385" spans="2:6" x14ac:dyDescent="0.25">
      <c r="B385" s="318"/>
      <c r="C385" s="319"/>
      <c r="D385" s="320"/>
      <c r="E385" s="320"/>
      <c r="F385" s="321"/>
    </row>
    <row r="386" spans="2:6" x14ac:dyDescent="0.25">
      <c r="B386" s="318"/>
      <c r="C386" s="319"/>
      <c r="D386" s="320"/>
      <c r="E386" s="320"/>
      <c r="F386" s="321"/>
    </row>
    <row r="387" spans="2:6" x14ac:dyDescent="0.25">
      <c r="B387" s="323"/>
      <c r="C387" s="319"/>
      <c r="D387" s="320"/>
      <c r="E387" s="320"/>
      <c r="F387" s="321"/>
    </row>
    <row r="388" spans="2:6" x14ac:dyDescent="0.25">
      <c r="B388" s="318"/>
      <c r="C388" s="319"/>
      <c r="D388" s="320"/>
      <c r="E388" s="320"/>
      <c r="F388" s="321"/>
    </row>
    <row r="389" spans="2:6" x14ac:dyDescent="0.25">
      <c r="B389" s="318"/>
      <c r="C389" s="319"/>
      <c r="D389" s="320"/>
      <c r="E389" s="320"/>
      <c r="F389" s="321"/>
    </row>
    <row r="390" spans="2:6" x14ac:dyDescent="0.25">
      <c r="B390" s="318"/>
      <c r="C390" s="319"/>
      <c r="D390" s="320"/>
      <c r="E390" s="320"/>
      <c r="F390" s="321"/>
    </row>
    <row r="391" spans="2:6" x14ac:dyDescent="0.25">
      <c r="B391" s="318"/>
      <c r="C391" s="319"/>
      <c r="D391" s="320"/>
      <c r="E391" s="320"/>
      <c r="F391" s="321"/>
    </row>
    <row r="392" spans="2:6" x14ac:dyDescent="0.25">
      <c r="B392" s="318"/>
      <c r="C392" s="319"/>
      <c r="D392" s="320"/>
      <c r="E392" s="320"/>
      <c r="F392" s="321"/>
    </row>
    <row r="393" spans="2:6" x14ac:dyDescent="0.25">
      <c r="B393" s="318"/>
      <c r="C393" s="319"/>
      <c r="D393" s="320"/>
      <c r="E393" s="320"/>
      <c r="F393" s="321"/>
    </row>
    <row r="394" spans="2:6" x14ac:dyDescent="0.25">
      <c r="B394" s="318"/>
      <c r="C394" s="319"/>
      <c r="D394" s="320"/>
      <c r="E394" s="320"/>
      <c r="F394" s="321"/>
    </row>
    <row r="395" spans="2:6" x14ac:dyDescent="0.25">
      <c r="B395" s="318"/>
      <c r="C395" s="319"/>
      <c r="D395" s="320"/>
      <c r="E395" s="320"/>
      <c r="F395" s="321"/>
    </row>
    <row r="396" spans="2:6" x14ac:dyDescent="0.25">
      <c r="B396" s="318"/>
      <c r="C396" s="319"/>
      <c r="D396" s="320"/>
      <c r="E396" s="320"/>
      <c r="F396" s="321"/>
    </row>
    <row r="397" spans="2:6" x14ac:dyDescent="0.25">
      <c r="B397" s="318"/>
      <c r="C397" s="319"/>
      <c r="D397" s="320"/>
      <c r="E397" s="320"/>
      <c r="F397" s="321"/>
    </row>
    <row r="398" spans="2:6" x14ac:dyDescent="0.25">
      <c r="B398" s="318"/>
      <c r="C398" s="319"/>
      <c r="D398" s="320"/>
      <c r="E398" s="320"/>
      <c r="F398" s="321"/>
    </row>
    <row r="399" spans="2:6" x14ac:dyDescent="0.25">
      <c r="B399" s="318"/>
      <c r="C399" s="319"/>
      <c r="D399" s="320"/>
      <c r="E399" s="320"/>
      <c r="F399" s="321"/>
    </row>
    <row r="400" spans="2:6" x14ac:dyDescent="0.25">
      <c r="B400" s="318"/>
      <c r="C400" s="319"/>
      <c r="D400" s="320"/>
      <c r="E400" s="320"/>
      <c r="F400" s="321"/>
    </row>
    <row r="401" spans="2:6" x14ac:dyDescent="0.25">
      <c r="B401" s="318"/>
      <c r="C401" s="319"/>
      <c r="D401" s="320"/>
      <c r="E401" s="320"/>
      <c r="F401" s="321"/>
    </row>
    <row r="402" spans="2:6" x14ac:dyDescent="0.25">
      <c r="B402" s="318"/>
      <c r="C402" s="319"/>
      <c r="D402" s="320"/>
      <c r="E402" s="320"/>
      <c r="F402" s="321"/>
    </row>
    <row r="403" spans="2:6" x14ac:dyDescent="0.25">
      <c r="B403" s="318"/>
      <c r="C403" s="319"/>
      <c r="D403" s="320"/>
      <c r="E403" s="320"/>
      <c r="F403" s="321"/>
    </row>
    <row r="404" spans="2:6" x14ac:dyDescent="0.25">
      <c r="B404" s="318"/>
      <c r="C404" s="319"/>
      <c r="D404" s="320"/>
      <c r="E404" s="320"/>
      <c r="F404" s="321"/>
    </row>
    <row r="405" spans="2:6" x14ac:dyDescent="0.25">
      <c r="B405" s="318"/>
      <c r="C405" s="319"/>
      <c r="D405" s="320"/>
      <c r="E405" s="320"/>
      <c r="F405" s="321"/>
    </row>
    <row r="406" spans="2:6" x14ac:dyDescent="0.25">
      <c r="B406" s="318"/>
      <c r="C406" s="319"/>
      <c r="D406" s="320"/>
      <c r="E406" s="320"/>
      <c r="F406" s="321"/>
    </row>
    <row r="407" spans="2:6" x14ac:dyDescent="0.25">
      <c r="B407" s="318"/>
      <c r="C407" s="319"/>
      <c r="D407" s="320"/>
      <c r="E407" s="320"/>
      <c r="F407" s="321"/>
    </row>
    <row r="408" spans="2:6" x14ac:dyDescent="0.25">
      <c r="B408" s="318"/>
      <c r="C408" s="319"/>
      <c r="D408" s="320"/>
      <c r="E408" s="320"/>
      <c r="F408" s="321"/>
    </row>
    <row r="409" spans="2:6" x14ac:dyDescent="0.25">
      <c r="B409" s="318"/>
      <c r="C409" s="319"/>
      <c r="D409" s="320"/>
      <c r="E409" s="320"/>
      <c r="F409" s="321"/>
    </row>
    <row r="410" spans="2:6" x14ac:dyDescent="0.25">
      <c r="B410" s="318"/>
      <c r="C410" s="319"/>
      <c r="D410" s="320"/>
      <c r="E410" s="320"/>
      <c r="F410" s="321"/>
    </row>
    <row r="411" spans="2:6" x14ac:dyDescent="0.25">
      <c r="B411" s="318"/>
      <c r="C411" s="319"/>
      <c r="D411" s="320"/>
      <c r="E411" s="320"/>
      <c r="F411" s="321"/>
    </row>
    <row r="412" spans="2:6" x14ac:dyDescent="0.25">
      <c r="B412" s="318"/>
      <c r="C412" s="319"/>
      <c r="D412" s="320"/>
      <c r="E412" s="320"/>
      <c r="F412" s="321"/>
    </row>
    <row r="413" spans="2:6" x14ac:dyDescent="0.25">
      <c r="B413" s="318"/>
      <c r="C413" s="319"/>
      <c r="D413" s="320"/>
      <c r="E413" s="320"/>
      <c r="F413" s="321"/>
    </row>
    <row r="414" spans="2:6" x14ac:dyDescent="0.25">
      <c r="B414" s="318"/>
      <c r="C414" s="319"/>
      <c r="D414" s="320"/>
      <c r="E414" s="320"/>
      <c r="F414" s="321"/>
    </row>
    <row r="415" spans="2:6" x14ac:dyDescent="0.25">
      <c r="B415" s="318"/>
      <c r="C415" s="319"/>
      <c r="D415" s="320"/>
      <c r="E415" s="320"/>
      <c r="F415" s="321"/>
    </row>
    <row r="416" spans="2:6" x14ac:dyDescent="0.25">
      <c r="B416" s="318"/>
      <c r="C416" s="319"/>
      <c r="D416" s="320"/>
      <c r="E416" s="320"/>
      <c r="F416" s="321"/>
    </row>
    <row r="417" spans="2:6" x14ac:dyDescent="0.25">
      <c r="B417" s="318"/>
      <c r="C417" s="319"/>
      <c r="D417" s="320"/>
      <c r="E417" s="320"/>
      <c r="F417" s="321"/>
    </row>
    <row r="418" spans="2:6" x14ac:dyDescent="0.25">
      <c r="B418" s="318"/>
      <c r="C418" s="319"/>
      <c r="D418" s="320"/>
      <c r="E418" s="320"/>
      <c r="F418" s="321"/>
    </row>
    <row r="419" spans="2:6" x14ac:dyDescent="0.25">
      <c r="B419" s="318"/>
      <c r="C419" s="319"/>
      <c r="D419" s="320"/>
      <c r="E419" s="320"/>
      <c r="F419" s="321"/>
    </row>
    <row r="420" spans="2:6" x14ac:dyDescent="0.25">
      <c r="B420" s="318"/>
      <c r="C420" s="319"/>
      <c r="D420" s="320"/>
      <c r="E420" s="320"/>
      <c r="F420" s="321"/>
    </row>
    <row r="421" spans="2:6" x14ac:dyDescent="0.25">
      <c r="B421" s="318"/>
      <c r="C421" s="319"/>
      <c r="D421" s="320"/>
      <c r="E421" s="320"/>
      <c r="F421" s="321"/>
    </row>
    <row r="422" spans="2:6" x14ac:dyDescent="0.25">
      <c r="B422" s="318"/>
      <c r="C422" s="319"/>
      <c r="D422" s="320"/>
      <c r="E422" s="320"/>
      <c r="F422" s="321"/>
    </row>
    <row r="423" spans="2:6" x14ac:dyDescent="0.25">
      <c r="B423" s="318"/>
      <c r="C423" s="319"/>
      <c r="D423" s="320"/>
      <c r="E423" s="320"/>
      <c r="F423" s="321"/>
    </row>
    <row r="424" spans="2:6" x14ac:dyDescent="0.25">
      <c r="B424" s="318"/>
      <c r="C424" s="319"/>
      <c r="D424" s="320"/>
      <c r="E424" s="320"/>
      <c r="F424" s="321"/>
    </row>
    <row r="425" spans="2:6" x14ac:dyDescent="0.25">
      <c r="B425" s="318"/>
      <c r="C425" s="319"/>
      <c r="D425" s="320"/>
      <c r="E425" s="320"/>
      <c r="F425" s="321"/>
    </row>
    <row r="426" spans="2:6" x14ac:dyDescent="0.25">
      <c r="B426" s="318"/>
      <c r="C426" s="319"/>
      <c r="D426" s="320"/>
      <c r="E426" s="320"/>
      <c r="F426" s="321"/>
    </row>
    <row r="427" spans="2:6" x14ac:dyDescent="0.25">
      <c r="B427" s="318"/>
      <c r="C427" s="319"/>
      <c r="D427" s="320"/>
      <c r="E427" s="320"/>
      <c r="F427" s="321"/>
    </row>
    <row r="428" spans="2:6" x14ac:dyDescent="0.25">
      <c r="B428" s="318"/>
      <c r="C428" s="319"/>
      <c r="D428" s="320"/>
      <c r="E428" s="320"/>
      <c r="F428" s="321"/>
    </row>
    <row r="429" spans="2:6" x14ac:dyDescent="0.25">
      <c r="B429" s="318"/>
      <c r="C429" s="319"/>
      <c r="D429" s="320"/>
      <c r="E429" s="320"/>
      <c r="F429" s="321"/>
    </row>
    <row r="430" spans="2:6" x14ac:dyDescent="0.25">
      <c r="B430" s="318"/>
      <c r="C430" s="319"/>
      <c r="D430" s="320"/>
      <c r="E430" s="320"/>
      <c r="F430" s="321"/>
    </row>
    <row r="431" spans="2:6" x14ac:dyDescent="0.25">
      <c r="B431" s="318"/>
      <c r="C431" s="319"/>
      <c r="D431" s="320"/>
      <c r="E431" s="320"/>
      <c r="F431" s="321"/>
    </row>
    <row r="432" spans="2:6" x14ac:dyDescent="0.25">
      <c r="B432" s="318"/>
      <c r="C432" s="319"/>
      <c r="D432" s="320"/>
      <c r="E432" s="320"/>
      <c r="F432" s="321"/>
    </row>
    <row r="433" spans="2:6" x14ac:dyDescent="0.25">
      <c r="B433" s="318"/>
      <c r="C433" s="319"/>
      <c r="D433" s="320"/>
      <c r="E433" s="320"/>
      <c r="F433" s="321"/>
    </row>
    <row r="434" spans="2:6" x14ac:dyDescent="0.25">
      <c r="B434" s="318"/>
      <c r="C434" s="319"/>
      <c r="D434" s="320"/>
      <c r="E434" s="320"/>
      <c r="F434" s="321"/>
    </row>
    <row r="435" spans="2:6" x14ac:dyDescent="0.25">
      <c r="B435" s="318"/>
      <c r="C435" s="319"/>
      <c r="D435" s="320"/>
      <c r="E435" s="320"/>
      <c r="F435" s="321"/>
    </row>
    <row r="436" spans="2:6" x14ac:dyDescent="0.25">
      <c r="B436" s="318"/>
      <c r="C436" s="319"/>
      <c r="D436" s="320"/>
      <c r="E436" s="320"/>
      <c r="F436" s="321"/>
    </row>
    <row r="437" spans="2:6" x14ac:dyDescent="0.25">
      <c r="B437" s="318"/>
      <c r="C437" s="319"/>
      <c r="D437" s="320"/>
      <c r="E437" s="320"/>
      <c r="F437" s="321"/>
    </row>
    <row r="438" spans="2:6" x14ac:dyDescent="0.25">
      <c r="B438" s="318"/>
      <c r="C438" s="319"/>
      <c r="D438" s="320"/>
      <c r="E438" s="320"/>
      <c r="F438" s="321"/>
    </row>
    <row r="439" spans="2:6" x14ac:dyDescent="0.25">
      <c r="B439" s="318"/>
      <c r="C439" s="319"/>
      <c r="D439" s="320"/>
      <c r="E439" s="320"/>
      <c r="F439" s="321"/>
    </row>
    <row r="440" spans="2:6" x14ac:dyDescent="0.25">
      <c r="B440" s="318"/>
      <c r="C440" s="319"/>
      <c r="D440" s="320"/>
      <c r="E440" s="320"/>
      <c r="F440" s="321"/>
    </row>
    <row r="441" spans="2:6" x14ac:dyDescent="0.25">
      <c r="B441" s="318"/>
      <c r="C441" s="319"/>
      <c r="D441" s="320"/>
      <c r="E441" s="320"/>
      <c r="F441" s="321"/>
    </row>
    <row r="442" spans="2:6" x14ac:dyDescent="0.25">
      <c r="B442" s="318"/>
      <c r="C442" s="319"/>
      <c r="D442" s="320"/>
      <c r="E442" s="320"/>
      <c r="F442" s="321"/>
    </row>
    <row r="443" spans="2:6" x14ac:dyDescent="0.25">
      <c r="B443" s="318"/>
      <c r="C443" s="319"/>
      <c r="D443" s="320"/>
      <c r="E443" s="320"/>
      <c r="F443" s="321"/>
    </row>
    <row r="444" spans="2:6" x14ac:dyDescent="0.25">
      <c r="B444" s="318"/>
      <c r="C444" s="319"/>
      <c r="D444" s="320"/>
      <c r="E444" s="320"/>
      <c r="F444" s="321"/>
    </row>
    <row r="445" spans="2:6" x14ac:dyDescent="0.25">
      <c r="B445" s="318"/>
      <c r="C445" s="319"/>
      <c r="D445" s="320"/>
      <c r="E445" s="320"/>
      <c r="F445" s="321"/>
    </row>
    <row r="446" spans="2:6" x14ac:dyDescent="0.25">
      <c r="B446" s="318"/>
      <c r="C446" s="319"/>
      <c r="D446" s="320"/>
      <c r="E446" s="320"/>
      <c r="F446" s="321"/>
    </row>
    <row r="447" spans="2:6" x14ac:dyDescent="0.25">
      <c r="B447" s="318"/>
      <c r="C447" s="319"/>
      <c r="D447" s="320"/>
      <c r="E447" s="320"/>
      <c r="F447" s="321"/>
    </row>
    <row r="448" spans="2:6" x14ac:dyDescent="0.25">
      <c r="B448" s="318"/>
      <c r="C448" s="319"/>
      <c r="D448" s="320"/>
      <c r="E448" s="320"/>
      <c r="F448" s="321"/>
    </row>
    <row r="449" spans="2:6" x14ac:dyDescent="0.25">
      <c r="B449" s="318"/>
      <c r="C449" s="319"/>
      <c r="D449" s="320"/>
      <c r="E449" s="320"/>
      <c r="F449" s="321"/>
    </row>
    <row r="450" spans="2:6" x14ac:dyDescent="0.25">
      <c r="B450" s="318"/>
      <c r="C450" s="319"/>
      <c r="D450" s="320"/>
      <c r="E450" s="320"/>
      <c r="F450" s="321"/>
    </row>
    <row r="451" spans="2:6" x14ac:dyDescent="0.25">
      <c r="B451" s="318"/>
      <c r="C451" s="319"/>
      <c r="D451" s="320"/>
      <c r="E451" s="320"/>
      <c r="F451" s="321"/>
    </row>
    <row r="452" spans="2:6" x14ac:dyDescent="0.25">
      <c r="B452" s="318"/>
      <c r="C452" s="319"/>
      <c r="D452" s="320"/>
      <c r="E452" s="320"/>
      <c r="F452" s="321"/>
    </row>
    <row r="453" spans="2:6" x14ac:dyDescent="0.25">
      <c r="B453" s="318"/>
      <c r="C453" s="319"/>
      <c r="D453" s="320"/>
      <c r="E453" s="320"/>
      <c r="F453" s="321"/>
    </row>
    <row r="454" spans="2:6" x14ac:dyDescent="0.25">
      <c r="B454" s="318"/>
      <c r="C454" s="319"/>
      <c r="D454" s="320"/>
      <c r="E454" s="320"/>
      <c r="F454" s="321"/>
    </row>
    <row r="455" spans="2:6" x14ac:dyDescent="0.25">
      <c r="B455" s="318"/>
      <c r="C455" s="319"/>
      <c r="D455" s="320"/>
      <c r="E455" s="320"/>
      <c r="F455" s="321"/>
    </row>
    <row r="456" spans="2:6" x14ac:dyDescent="0.25">
      <c r="B456" s="318"/>
      <c r="C456" s="319"/>
      <c r="D456" s="320"/>
      <c r="E456" s="320"/>
      <c r="F456" s="321"/>
    </row>
    <row r="457" spans="2:6" x14ac:dyDescent="0.25">
      <c r="B457" s="318"/>
      <c r="C457" s="319"/>
      <c r="D457" s="320"/>
      <c r="E457" s="320"/>
      <c r="F457" s="321"/>
    </row>
    <row r="458" spans="2:6" x14ac:dyDescent="0.25">
      <c r="B458" s="318"/>
      <c r="C458" s="319"/>
      <c r="D458" s="320"/>
      <c r="E458" s="320"/>
      <c r="F458" s="321"/>
    </row>
    <row r="459" spans="2:6" x14ac:dyDescent="0.25">
      <c r="B459" s="318"/>
      <c r="C459" s="319"/>
      <c r="D459" s="320"/>
      <c r="E459" s="320"/>
      <c r="F459" s="321"/>
    </row>
    <row r="460" spans="2:6" x14ac:dyDescent="0.25">
      <c r="B460" s="318"/>
      <c r="C460" s="319"/>
      <c r="D460" s="320"/>
      <c r="E460" s="320"/>
      <c r="F460" s="321"/>
    </row>
    <row r="461" spans="2:6" x14ac:dyDescent="0.25">
      <c r="B461" s="318"/>
      <c r="C461" s="319"/>
      <c r="D461" s="320"/>
      <c r="E461" s="320"/>
      <c r="F461" s="321"/>
    </row>
    <row r="462" spans="2:6" x14ac:dyDescent="0.25">
      <c r="B462" s="318"/>
      <c r="C462" s="319"/>
      <c r="D462" s="320"/>
      <c r="E462" s="320"/>
      <c r="F462" s="321"/>
    </row>
    <row r="463" spans="2:6" x14ac:dyDescent="0.25">
      <c r="B463" s="318"/>
      <c r="C463" s="319"/>
      <c r="D463" s="320"/>
      <c r="E463" s="320"/>
      <c r="F463" s="321"/>
    </row>
    <row r="464" spans="2:6" x14ac:dyDescent="0.25">
      <c r="B464" s="318"/>
      <c r="C464" s="319"/>
      <c r="D464" s="320"/>
      <c r="E464" s="320"/>
      <c r="F464" s="321"/>
    </row>
    <row r="465" spans="2:6" x14ac:dyDescent="0.25">
      <c r="B465" s="318"/>
      <c r="C465" s="319"/>
      <c r="D465" s="320"/>
      <c r="E465" s="320"/>
      <c r="F465" s="321"/>
    </row>
    <row r="466" spans="2:6" x14ac:dyDescent="0.25">
      <c r="B466" s="318"/>
      <c r="C466" s="319"/>
      <c r="D466" s="320"/>
      <c r="E466" s="320"/>
      <c r="F466" s="321"/>
    </row>
    <row r="467" spans="2:6" x14ac:dyDescent="0.25">
      <c r="B467" s="318"/>
      <c r="C467" s="319"/>
      <c r="D467" s="320"/>
      <c r="E467" s="320"/>
      <c r="F467" s="321"/>
    </row>
    <row r="468" spans="2:6" x14ac:dyDescent="0.25">
      <c r="B468" s="318"/>
      <c r="C468" s="319"/>
      <c r="D468" s="320"/>
      <c r="E468" s="320"/>
      <c r="F468" s="321"/>
    </row>
    <row r="469" spans="2:6" x14ac:dyDescent="0.25">
      <c r="B469" s="325"/>
      <c r="C469" s="324"/>
      <c r="D469" s="320"/>
      <c r="E469" s="320"/>
      <c r="F469" s="321"/>
    </row>
    <row r="470" spans="2:6" x14ac:dyDescent="0.25">
      <c r="B470" s="322"/>
      <c r="C470" s="319"/>
      <c r="D470" s="320"/>
      <c r="E470" s="320"/>
      <c r="F470" s="321"/>
    </row>
    <row r="471" spans="2:6" x14ac:dyDescent="0.25">
      <c r="B471" s="322"/>
      <c r="C471" s="319"/>
      <c r="D471" s="320"/>
      <c r="E471" s="320"/>
      <c r="F471" s="321"/>
    </row>
    <row r="472" spans="2:6" x14ac:dyDescent="0.25">
      <c r="B472" s="322"/>
      <c r="C472" s="319"/>
      <c r="D472" s="320"/>
      <c r="E472" s="320"/>
      <c r="F472" s="321"/>
    </row>
    <row r="473" spans="2:6" x14ac:dyDescent="0.25">
      <c r="B473" s="322"/>
      <c r="C473" s="319"/>
      <c r="D473" s="320"/>
      <c r="E473" s="320"/>
      <c r="F473" s="321"/>
    </row>
    <row r="474" spans="2:6" x14ac:dyDescent="0.25">
      <c r="B474" s="322"/>
      <c r="C474" s="319"/>
      <c r="D474" s="320"/>
      <c r="E474" s="320"/>
      <c r="F474" s="321"/>
    </row>
    <row r="475" spans="2:6" x14ac:dyDescent="0.25">
      <c r="B475" s="322"/>
      <c r="C475" s="319"/>
      <c r="D475" s="320"/>
      <c r="E475" s="320"/>
      <c r="F475" s="321"/>
    </row>
    <row r="476" spans="2:6" x14ac:dyDescent="0.25">
      <c r="B476" s="325"/>
      <c r="C476" s="324"/>
      <c r="D476" s="320"/>
      <c r="E476" s="320"/>
      <c r="F476" s="321"/>
    </row>
    <row r="477" spans="2:6" x14ac:dyDescent="0.25">
      <c r="B477" s="322"/>
      <c r="C477" s="319"/>
      <c r="D477" s="320"/>
      <c r="E477" s="320"/>
      <c r="F477" s="321"/>
    </row>
    <row r="478" spans="2:6" x14ac:dyDescent="0.25">
      <c r="B478" s="322"/>
      <c r="C478" s="319"/>
      <c r="D478" s="320"/>
      <c r="E478" s="320"/>
      <c r="F478" s="321"/>
    </row>
    <row r="479" spans="2:6" x14ac:dyDescent="0.25">
      <c r="B479" s="322"/>
      <c r="C479" s="319"/>
      <c r="D479" s="320"/>
      <c r="E479" s="320"/>
      <c r="F479" s="321"/>
    </row>
    <row r="480" spans="2:6" x14ac:dyDescent="0.25">
      <c r="B480" s="322"/>
      <c r="C480" s="319"/>
      <c r="D480" s="320"/>
      <c r="E480" s="320"/>
      <c r="F480" s="321"/>
    </row>
    <row r="481" spans="2:6" x14ac:dyDescent="0.25">
      <c r="B481" s="322"/>
      <c r="C481" s="319"/>
      <c r="D481" s="320"/>
      <c r="E481" s="320"/>
      <c r="F481" s="321"/>
    </row>
    <row r="482" spans="2:6" x14ac:dyDescent="0.25">
      <c r="B482" s="325"/>
      <c r="C482" s="319"/>
      <c r="D482" s="320"/>
      <c r="E482" s="320"/>
      <c r="F482" s="321"/>
    </row>
    <row r="483" spans="2:6" x14ac:dyDescent="0.25">
      <c r="B483" s="322"/>
      <c r="C483" s="319"/>
      <c r="D483" s="320"/>
      <c r="E483" s="320"/>
      <c r="F483" s="321"/>
    </row>
    <row r="484" spans="2:6" x14ac:dyDescent="0.25">
      <c r="B484" s="318"/>
      <c r="C484" s="319"/>
      <c r="D484" s="320"/>
      <c r="E484" s="320"/>
      <c r="F484" s="321"/>
    </row>
    <row r="485" spans="2:6" x14ac:dyDescent="0.25">
      <c r="B485" s="318"/>
      <c r="C485" s="319"/>
      <c r="D485" s="320"/>
      <c r="E485" s="320"/>
      <c r="F485" s="321"/>
    </row>
    <row r="486" spans="2:6" x14ac:dyDescent="0.25">
      <c r="B486" s="318"/>
      <c r="C486" s="319"/>
      <c r="D486" s="320"/>
      <c r="E486" s="320"/>
      <c r="F486" s="321"/>
    </row>
    <row r="487" spans="2:6" x14ac:dyDescent="0.25">
      <c r="B487" s="318"/>
      <c r="C487" s="319"/>
      <c r="D487" s="320"/>
      <c r="E487" s="320"/>
      <c r="F487" s="321"/>
    </row>
    <row r="488" spans="2:6" x14ac:dyDescent="0.25">
      <c r="B488" s="318"/>
      <c r="C488" s="319"/>
      <c r="D488" s="320"/>
      <c r="E488" s="320"/>
      <c r="F488" s="321"/>
    </row>
    <row r="489" spans="2:6" ht="15.75" thickBot="1" x14ac:dyDescent="0.3">
      <c r="B489" s="327"/>
      <c r="C489" s="328"/>
      <c r="D489" s="329"/>
      <c r="E489" s="329"/>
      <c r="F489" s="330"/>
    </row>
  </sheetData>
  <sortState ref="B6:F132">
    <sortCondition ref="B6"/>
  </sortState>
  <customSheetViews>
    <customSheetView guid="{A397F70B-3373-406E-92C3-8C1843EEFB94}">
      <selection activeCell="I40" sqref="I40"/>
      <pageMargins left="0.7" right="0.7" top="0.75" bottom="0.75" header="0.3" footer="0.3"/>
    </customSheetView>
  </customSheetViews>
  <mergeCells count="1">
    <mergeCell ref="I5:I6"/>
  </mergeCells>
  <hyperlinks>
    <hyperlink ref="I5:I6" r:id="rId1" display="To purchase software visit xlathlete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7"/>
  <sheetViews>
    <sheetView workbookViewId="0">
      <selection activeCell="C3" sqref="C3:D4"/>
    </sheetView>
  </sheetViews>
  <sheetFormatPr defaultRowHeight="15" x14ac:dyDescent="0.25"/>
  <cols>
    <col min="1" max="1" width="9.140625" style="173"/>
  </cols>
  <sheetData>
    <row r="1" spans="1:4" x14ac:dyDescent="0.25">
      <c r="A1" s="7"/>
    </row>
    <row r="2" spans="1:4" x14ac:dyDescent="0.25">
      <c r="A2" s="10" t="s">
        <v>54</v>
      </c>
    </row>
    <row r="3" spans="1:4" ht="15" customHeight="1" x14ac:dyDescent="0.25">
      <c r="A3" s="10" t="s">
        <v>237</v>
      </c>
      <c r="C3" s="385" t="s">
        <v>262</v>
      </c>
      <c r="D3" s="385"/>
    </row>
    <row r="4" spans="1:4" x14ac:dyDescent="0.25">
      <c r="A4" s="10" t="s">
        <v>238</v>
      </c>
      <c r="C4" s="385"/>
      <c r="D4" s="385"/>
    </row>
    <row r="5" spans="1:4" x14ac:dyDescent="0.25">
      <c r="A5" s="10" t="s">
        <v>239</v>
      </c>
    </row>
    <row r="6" spans="1:4" x14ac:dyDescent="0.25">
      <c r="A6" s="10" t="s">
        <v>243</v>
      </c>
    </row>
    <row r="7" spans="1:4" x14ac:dyDescent="0.25">
      <c r="A7" s="10" t="s">
        <v>244</v>
      </c>
    </row>
    <row r="8" spans="1:4" x14ac:dyDescent="0.25">
      <c r="A8" s="10" t="s">
        <v>55</v>
      </c>
    </row>
    <row r="9" spans="1:4" x14ac:dyDescent="0.25">
      <c r="A9" s="10" t="s">
        <v>61</v>
      </c>
    </row>
    <row r="10" spans="1:4" x14ac:dyDescent="0.25">
      <c r="A10" s="10" t="s">
        <v>62</v>
      </c>
    </row>
    <row r="11" spans="1:4" x14ac:dyDescent="0.25">
      <c r="A11" s="10" t="s">
        <v>63</v>
      </c>
    </row>
    <row r="12" spans="1:4" x14ac:dyDescent="0.25">
      <c r="A12" s="10" t="s">
        <v>57</v>
      </c>
    </row>
    <row r="13" spans="1:4" x14ac:dyDescent="0.25">
      <c r="A13" s="10" t="s">
        <v>58</v>
      </c>
    </row>
    <row r="14" spans="1:4" x14ac:dyDescent="0.25">
      <c r="A14" s="10" t="s">
        <v>59</v>
      </c>
    </row>
    <row r="15" spans="1:4" x14ac:dyDescent="0.25">
      <c r="A15" s="10" t="s">
        <v>60</v>
      </c>
    </row>
    <row r="16" spans="1:4" x14ac:dyDescent="0.25">
      <c r="A16" s="10" t="s">
        <v>240</v>
      </c>
    </row>
    <row r="17" spans="1:1" x14ac:dyDescent="0.25">
      <c r="A17" s="10" t="s">
        <v>64</v>
      </c>
    </row>
    <row r="18" spans="1:1" x14ac:dyDescent="0.25">
      <c r="A18" s="10" t="s">
        <v>65</v>
      </c>
    </row>
    <row r="19" spans="1:1" x14ac:dyDescent="0.25">
      <c r="A19" s="10" t="s">
        <v>66</v>
      </c>
    </row>
    <row r="20" spans="1:1" x14ac:dyDescent="0.25">
      <c r="A20" s="10" t="s">
        <v>231</v>
      </c>
    </row>
    <row r="21" spans="1:1" x14ac:dyDescent="0.25">
      <c r="A21" s="10" t="s">
        <v>56</v>
      </c>
    </row>
    <row r="22" spans="1:1" x14ac:dyDescent="0.25">
      <c r="A22" s="10" t="s">
        <v>242</v>
      </c>
    </row>
    <row r="23" spans="1:1" x14ac:dyDescent="0.25">
      <c r="A23" s="7" t="s">
        <v>44</v>
      </c>
    </row>
    <row r="24" spans="1:1" x14ac:dyDescent="0.25">
      <c r="A24" s="10" t="s">
        <v>249</v>
      </c>
    </row>
    <row r="25" spans="1:1" x14ac:dyDescent="0.25">
      <c r="A25" s="7" t="s">
        <v>41</v>
      </c>
    </row>
    <row r="26" spans="1:1" x14ac:dyDescent="0.25">
      <c r="A26" s="7" t="s">
        <v>45</v>
      </c>
    </row>
    <row r="27" spans="1:1" x14ac:dyDescent="0.25">
      <c r="A27" s="7" t="s">
        <v>48</v>
      </c>
    </row>
    <row r="28" spans="1:1" x14ac:dyDescent="0.25">
      <c r="A28" s="10" t="s">
        <v>250</v>
      </c>
    </row>
    <row r="29" spans="1:1" x14ac:dyDescent="0.25">
      <c r="A29" s="10" t="s">
        <v>233</v>
      </c>
    </row>
    <row r="30" spans="1:1" x14ac:dyDescent="0.25">
      <c r="A30" s="11" t="s">
        <v>67</v>
      </c>
    </row>
    <row r="31" spans="1:1" x14ac:dyDescent="0.25">
      <c r="A31" s="7" t="s">
        <v>42</v>
      </c>
    </row>
    <row r="32" spans="1:1" x14ac:dyDescent="0.25">
      <c r="A32" s="7" t="s">
        <v>46</v>
      </c>
    </row>
    <row r="33" spans="1:1" x14ac:dyDescent="0.25">
      <c r="A33" s="7" t="s">
        <v>49</v>
      </c>
    </row>
    <row r="34" spans="1:1" x14ac:dyDescent="0.25">
      <c r="A34" s="10" t="s">
        <v>251</v>
      </c>
    </row>
    <row r="35" spans="1:1" x14ac:dyDescent="0.25">
      <c r="A35" s="11" t="s">
        <v>68</v>
      </c>
    </row>
    <row r="36" spans="1:1" x14ac:dyDescent="0.25">
      <c r="A36" s="7" t="s">
        <v>43</v>
      </c>
    </row>
    <row r="37" spans="1:1" x14ac:dyDescent="0.25">
      <c r="A37" s="7" t="s">
        <v>47</v>
      </c>
    </row>
    <row r="38" spans="1:1" x14ac:dyDescent="0.25">
      <c r="A38" s="7" t="s">
        <v>50</v>
      </c>
    </row>
    <row r="39" spans="1:1" x14ac:dyDescent="0.25">
      <c r="A39" s="10" t="s">
        <v>232</v>
      </c>
    </row>
    <row r="40" spans="1:1" x14ac:dyDescent="0.25">
      <c r="A40" s="10" t="s">
        <v>252</v>
      </c>
    </row>
    <row r="41" spans="1:1" x14ac:dyDescent="0.25">
      <c r="A41" s="10" t="s">
        <v>234</v>
      </c>
    </row>
    <row r="42" spans="1:1" x14ac:dyDescent="0.25">
      <c r="A42" s="10" t="s">
        <v>246</v>
      </c>
    </row>
    <row r="43" spans="1:1" x14ac:dyDescent="0.25">
      <c r="A43" s="7" t="s">
        <v>51</v>
      </c>
    </row>
    <row r="44" spans="1:1" x14ac:dyDescent="0.25">
      <c r="A44" s="10" t="s">
        <v>241</v>
      </c>
    </row>
    <row r="45" spans="1:1" x14ac:dyDescent="0.25">
      <c r="A45" s="11" t="s">
        <v>69</v>
      </c>
    </row>
    <row r="46" spans="1:1" x14ac:dyDescent="0.25">
      <c r="A46" s="7" t="s">
        <v>52</v>
      </c>
    </row>
    <row r="47" spans="1:1" x14ac:dyDescent="0.25">
      <c r="A47" s="7" t="s">
        <v>70</v>
      </c>
    </row>
    <row r="48" spans="1:1" x14ac:dyDescent="0.25">
      <c r="A48" s="10" t="s">
        <v>247</v>
      </c>
    </row>
    <row r="49" spans="1:1" x14ac:dyDescent="0.25">
      <c r="A49" s="7" t="s">
        <v>53</v>
      </c>
    </row>
    <row r="50" spans="1:1" x14ac:dyDescent="0.25">
      <c r="A50" s="10" t="s">
        <v>248</v>
      </c>
    </row>
    <row r="51" spans="1:1" x14ac:dyDescent="0.25">
      <c r="A51" s="10" t="s">
        <v>235</v>
      </c>
    </row>
    <row r="52" spans="1:1" x14ac:dyDescent="0.25">
      <c r="A52" s="7" t="s">
        <v>38</v>
      </c>
    </row>
    <row r="53" spans="1:1" x14ac:dyDescent="0.25">
      <c r="A53" s="7" t="s">
        <v>236</v>
      </c>
    </row>
    <row r="54" spans="1:1" x14ac:dyDescent="0.25">
      <c r="A54" s="7" t="s">
        <v>39</v>
      </c>
    </row>
    <row r="55" spans="1:1" x14ac:dyDescent="0.25">
      <c r="A55" s="7" t="s">
        <v>34</v>
      </c>
    </row>
    <row r="56" spans="1:1" x14ac:dyDescent="0.25">
      <c r="A56" s="7" t="s">
        <v>72</v>
      </c>
    </row>
    <row r="57" spans="1:1" x14ac:dyDescent="0.25">
      <c r="A57" s="7" t="s">
        <v>71</v>
      </c>
    </row>
    <row r="58" spans="1:1" x14ac:dyDescent="0.25">
      <c r="A58" s="7" t="s">
        <v>40</v>
      </c>
    </row>
    <row r="59" spans="1:1" x14ac:dyDescent="0.25">
      <c r="A59" s="10" t="s">
        <v>245</v>
      </c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7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7"/>
    </row>
    <row r="123" spans="1:1" x14ac:dyDescent="0.25">
      <c r="A123" s="10"/>
    </row>
    <row r="124" spans="1:1" x14ac:dyDescent="0.25">
      <c r="A124" s="7"/>
    </row>
    <row r="125" spans="1:1" x14ac:dyDescent="0.25">
      <c r="A125" s="10"/>
    </row>
    <row r="126" spans="1:1" x14ac:dyDescent="0.25">
      <c r="A126" s="10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11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11"/>
    </row>
    <row r="137" spans="1:1" x14ac:dyDescent="0.25">
      <c r="A137" s="7"/>
    </row>
    <row r="138" spans="1:1" x14ac:dyDescent="0.25">
      <c r="A138" s="7"/>
    </row>
    <row r="139" spans="1:1" x14ac:dyDescent="0.25">
      <c r="A139" s="10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10"/>
    </row>
    <row r="148" spans="1:1" x14ac:dyDescent="0.25">
      <c r="A148" s="10"/>
    </row>
    <row r="149" spans="1:1" x14ac:dyDescent="0.25">
      <c r="A149" s="7"/>
    </row>
    <row r="150" spans="1:1" x14ac:dyDescent="0.25">
      <c r="A150" s="7"/>
    </row>
    <row r="151" spans="1:1" x14ac:dyDescent="0.25">
      <c r="A151" s="10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7"/>
    </row>
    <row r="165" spans="1:1" x14ac:dyDescent="0.25">
      <c r="A165" s="7"/>
    </row>
    <row r="166" spans="1:1" x14ac:dyDescent="0.25">
      <c r="A166" s="10"/>
    </row>
    <row r="167" spans="1:1" x14ac:dyDescent="0.25">
      <c r="A167" s="7"/>
    </row>
    <row r="168" spans="1:1" x14ac:dyDescent="0.25">
      <c r="A168" s="11"/>
    </row>
    <row r="169" spans="1:1" x14ac:dyDescent="0.25">
      <c r="A169" s="39"/>
    </row>
    <row r="170" spans="1:1" x14ac:dyDescent="0.25">
      <c r="A170" s="39"/>
    </row>
    <row r="171" spans="1:1" x14ac:dyDescent="0.25">
      <c r="A171" s="39"/>
    </row>
    <row r="172" spans="1:1" x14ac:dyDescent="0.25">
      <c r="A172" s="39"/>
    </row>
    <row r="173" spans="1:1" x14ac:dyDescent="0.25">
      <c r="A173" s="39"/>
    </row>
    <row r="174" spans="1:1" x14ac:dyDescent="0.25">
      <c r="A174" s="39"/>
    </row>
    <row r="175" spans="1:1" x14ac:dyDescent="0.25">
      <c r="A175" s="39"/>
    </row>
    <row r="176" spans="1:1" x14ac:dyDescent="0.25">
      <c r="A176" s="39"/>
    </row>
    <row r="177" spans="1:1" x14ac:dyDescent="0.25">
      <c r="A177" s="39"/>
    </row>
    <row r="178" spans="1:1" x14ac:dyDescent="0.25">
      <c r="A178" s="7"/>
    </row>
    <row r="179" spans="1:1" x14ac:dyDescent="0.25">
      <c r="A179" s="11"/>
    </row>
    <row r="180" spans="1:1" x14ac:dyDescent="0.25">
      <c r="A180" s="11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10"/>
    </row>
    <row r="218" spans="1:1" x14ac:dyDescent="0.25">
      <c r="A218" s="7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7"/>
    </row>
    <row r="245" spans="1:1" x14ac:dyDescent="0.25">
      <c r="A245" s="10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10"/>
    </row>
    <row r="265" spans="1:1" x14ac:dyDescent="0.25">
      <c r="A265" s="10"/>
    </row>
    <row r="266" spans="1:1" x14ac:dyDescent="0.25">
      <c r="A266" s="7"/>
    </row>
    <row r="267" spans="1:1" x14ac:dyDescent="0.25">
      <c r="A267" s="7"/>
    </row>
    <row r="268" spans="1:1" x14ac:dyDescent="0.25">
      <c r="A268" s="10"/>
    </row>
    <row r="269" spans="1:1" x14ac:dyDescent="0.25">
      <c r="A269" s="10"/>
    </row>
    <row r="270" spans="1:1" x14ac:dyDescent="0.25">
      <c r="A270" s="7"/>
    </row>
    <row r="271" spans="1:1" x14ac:dyDescent="0.25">
      <c r="A271" s="7"/>
    </row>
    <row r="272" spans="1:1" x14ac:dyDescent="0.25">
      <c r="A272" s="7"/>
    </row>
    <row r="273" spans="1:1" x14ac:dyDescent="0.25">
      <c r="A273" s="7"/>
    </row>
    <row r="274" spans="1:1" x14ac:dyDescent="0.25">
      <c r="A274" s="7"/>
    </row>
    <row r="275" spans="1:1" x14ac:dyDescent="0.25">
      <c r="A275" s="11"/>
    </row>
    <row r="276" spans="1:1" x14ac:dyDescent="0.25">
      <c r="A276" s="7"/>
    </row>
    <row r="277" spans="1:1" x14ac:dyDescent="0.25">
      <c r="A277" s="7"/>
    </row>
    <row r="278" spans="1:1" x14ac:dyDescent="0.25">
      <c r="A278" s="11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10"/>
    </row>
    <row r="287" spans="1:1" x14ac:dyDescent="0.25">
      <c r="A287" s="7"/>
    </row>
    <row r="288" spans="1:1" x14ac:dyDescent="0.25">
      <c r="A288" s="7"/>
    </row>
    <row r="289" spans="1:1" x14ac:dyDescent="0.25">
      <c r="A289" s="7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10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11"/>
    </row>
    <row r="303" spans="1:1" x14ac:dyDescent="0.25">
      <c r="A303" s="39"/>
    </row>
    <row r="304" spans="1:1" x14ac:dyDescent="0.25">
      <c r="A304" s="39"/>
    </row>
    <row r="305" spans="1:1" x14ac:dyDescent="0.25">
      <c r="A305" s="39"/>
    </row>
    <row r="306" spans="1:1" x14ac:dyDescent="0.25">
      <c r="A306" s="39"/>
    </row>
    <row r="307" spans="1:1" x14ac:dyDescent="0.25">
      <c r="A307" s="7"/>
    </row>
    <row r="308" spans="1:1" x14ac:dyDescent="0.25">
      <c r="A308" s="11"/>
    </row>
    <row r="309" spans="1:1" x14ac:dyDescent="0.25">
      <c r="A309" s="11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7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</sheetData>
  <sortState ref="A1:A360">
    <sortCondition ref="A25" customList="A-Z,numerical"/>
  </sortState>
  <customSheetViews>
    <customSheetView guid="{A397F70B-3373-406E-92C3-8C1843EEFB94}">
      <selection activeCell="N11" sqref="N11"/>
      <pageMargins left="0.7" right="0.7" top="0.75" bottom="0.75" header="0.3" footer="0.3"/>
    </customSheetView>
  </customSheetViews>
  <mergeCells count="1">
    <mergeCell ref="C3:D4"/>
  </mergeCells>
  <conditionalFormatting sqref="A1:A1048576">
    <cfRule type="duplicateValues" dxfId="139" priority="1"/>
  </conditionalFormatting>
  <hyperlinks>
    <hyperlink ref="C3:D4" r:id="rId1" display="To purchase software visit xlathlete.com"/>
  </hyperlink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XEJ142"/>
  <sheetViews>
    <sheetView tabSelected="1" showWhiteSpace="0" zoomScale="85" zoomScaleNormal="85" zoomScaleSheetLayoutView="100" workbookViewId="0">
      <selection activeCell="C17" sqref="C17"/>
    </sheetView>
  </sheetViews>
  <sheetFormatPr defaultColWidth="0" defaultRowHeight="12" zeroHeight="1" outlineLevelCol="1" x14ac:dyDescent="0.2"/>
  <cols>
    <col min="1" max="1" width="4.140625" style="12" bestFit="1" customWidth="1"/>
    <col min="2" max="2" width="10.5703125" style="12" customWidth="1" outlineLevel="1"/>
    <col min="3" max="3" width="16.28515625" style="12" customWidth="1" outlineLevel="1"/>
    <col min="4" max="5" width="8.42578125" style="12" customWidth="1"/>
    <col min="6" max="6" width="4.28515625" style="12" customWidth="1"/>
    <col min="7" max="7" width="4.28515625" style="25" hidden="1" customWidth="1" outlineLevel="1"/>
    <col min="8" max="8" width="4.28515625" style="26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 outlineLevel="1"/>
    <col min="17" max="17" width="14" style="12" customWidth="1" outlineLevel="1"/>
    <col min="18" max="19" width="8.42578125" style="12" customWidth="1"/>
    <col min="20" max="20" width="4.28515625" style="12" customWidth="1"/>
    <col min="21" max="21" width="4.28515625" style="35" hidden="1" customWidth="1" outlineLevel="1"/>
    <col min="22" max="22" width="4.28515625" style="36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 outlineLevel="1"/>
    <col min="31" max="31" width="11.42578125" style="12" customWidth="1" outlineLevel="1"/>
    <col min="32" max="33" width="8.42578125" style="12" customWidth="1"/>
    <col min="34" max="34" width="4.28515625" style="12" customWidth="1"/>
    <col min="35" max="35" width="4.28515625" style="25" hidden="1" customWidth="1" outlineLevel="1"/>
    <col min="36" max="36" width="4.28515625" style="26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45" width="0" style="12" hidden="1"/>
    <col min="46" max="16364" width="9.140625" style="12" hidden="1"/>
    <col min="16365" max="16384" width="0" style="12" hidden="1"/>
  </cols>
  <sheetData>
    <row r="1" spans="1:43" ht="18" customHeight="1" x14ac:dyDescent="0.25">
      <c r="B1" s="333" t="s">
        <v>263</v>
      </c>
      <c r="C1" s="333" t="s">
        <v>264</v>
      </c>
      <c r="D1" s="13" t="s">
        <v>6</v>
      </c>
      <c r="E1" s="414" t="str">
        <f>Print_Template!E1</f>
        <v>Tad</v>
      </c>
      <c r="F1" s="414"/>
      <c r="G1" s="414"/>
      <c r="H1" s="414"/>
      <c r="I1" s="414"/>
      <c r="J1" s="414"/>
      <c r="K1" s="414"/>
      <c r="L1" s="414"/>
      <c r="M1" s="414"/>
      <c r="N1" s="414"/>
      <c r="O1" s="61"/>
      <c r="P1" s="61"/>
      <c r="Q1" s="61"/>
      <c r="R1" s="62">
        <f>VLOOKUP($E$1,jerseylookup,2,FALSE)</f>
        <v>22</v>
      </c>
      <c r="S1" s="60"/>
      <c r="T1" s="60"/>
      <c r="U1" s="63"/>
      <c r="V1" s="64"/>
      <c r="W1" s="434" t="s">
        <v>5</v>
      </c>
      <c r="X1" s="434"/>
      <c r="Y1" s="434"/>
      <c r="Z1" s="472" t="s">
        <v>11</v>
      </c>
      <c r="AA1" s="472"/>
      <c r="AB1" s="65">
        <f>VLOOKUP(E1,tablelist,6,FALSE)</f>
        <v>415</v>
      </c>
      <c r="AC1" s="60"/>
      <c r="AD1" s="60"/>
      <c r="AE1" s="60"/>
      <c r="AF1" s="206" t="s">
        <v>7</v>
      </c>
      <c r="AG1" s="65">
        <f>VLOOKUP(E1,tablelist,7,FALSE)</f>
        <v>295</v>
      </c>
      <c r="AH1" s="60"/>
      <c r="AI1" s="66"/>
      <c r="AJ1" s="66"/>
      <c r="AK1" s="471" t="s">
        <v>12</v>
      </c>
      <c r="AL1" s="471"/>
      <c r="AM1" s="471"/>
      <c r="AN1" s="65">
        <f>VLOOKUP(E1,tablelist,8,FALSE)</f>
        <v>255</v>
      </c>
      <c r="AO1" s="14"/>
      <c r="AP1" s="14"/>
      <c r="AQ1" s="1"/>
    </row>
    <row r="2" spans="1:43" ht="12" customHeight="1" x14ac:dyDescent="0.2">
      <c r="D2" s="15"/>
      <c r="E2" s="15"/>
      <c r="F2" s="16"/>
      <c r="G2" s="29"/>
      <c r="H2" s="30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31"/>
      <c r="V2" s="32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29"/>
      <c r="AJ2" s="30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B3" s="388" t="s">
        <v>262</v>
      </c>
      <c r="C3" s="388"/>
      <c r="D3" s="15"/>
      <c r="E3" s="15"/>
      <c r="F3" s="16"/>
      <c r="G3" s="169"/>
      <c r="H3" s="170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1"/>
      <c r="V3" s="172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169"/>
      <c r="AJ3" s="170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B4" s="388"/>
      <c r="C4" s="388"/>
      <c r="D4" s="15"/>
      <c r="E4" s="15"/>
      <c r="F4" s="16"/>
      <c r="G4" s="169"/>
      <c r="H4" s="170"/>
      <c r="I4" s="16"/>
      <c r="J4" s="16"/>
      <c r="K4" s="16"/>
      <c r="L4" s="433" t="s">
        <v>254</v>
      </c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16"/>
      <c r="AI4" s="169"/>
      <c r="AJ4" s="170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B5" s="388"/>
      <c r="C5" s="388"/>
      <c r="D5" s="15"/>
      <c r="E5" s="15"/>
      <c r="F5" s="16"/>
      <c r="G5" s="169"/>
      <c r="H5" s="170"/>
      <c r="I5" s="16"/>
      <c r="J5" s="16"/>
      <c r="K5" s="16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3"/>
      <c r="AC5" s="433"/>
      <c r="AD5" s="433"/>
      <c r="AE5" s="433"/>
      <c r="AF5" s="433"/>
      <c r="AG5" s="433"/>
      <c r="AH5" s="16"/>
      <c r="AI5" s="169"/>
      <c r="AJ5" s="170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169"/>
      <c r="H6" s="170"/>
      <c r="I6" s="16"/>
      <c r="J6" s="16"/>
      <c r="K6" s="16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16"/>
      <c r="AI6" s="169"/>
      <c r="AJ6" s="170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169"/>
      <c r="H7" s="170"/>
      <c r="I7" s="16"/>
      <c r="J7" s="16"/>
      <c r="K7" s="16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16"/>
      <c r="AI7" s="169"/>
      <c r="AJ7" s="170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169"/>
      <c r="H8" s="170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71"/>
      <c r="V8" s="172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169"/>
      <c r="AJ8" s="170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A9" s="209"/>
      <c r="B9" s="209"/>
      <c r="C9" s="209"/>
      <c r="D9" s="210"/>
      <c r="E9" s="210"/>
      <c r="F9" s="211"/>
      <c r="G9" s="212"/>
      <c r="H9" s="213"/>
      <c r="I9" s="214"/>
      <c r="J9" s="215"/>
      <c r="K9" s="216"/>
      <c r="L9" s="217"/>
      <c r="M9" s="218"/>
      <c r="N9" s="216"/>
      <c r="O9" s="2"/>
      <c r="P9" s="2"/>
      <c r="Q9" s="2"/>
      <c r="R9" s="6"/>
      <c r="S9" s="19"/>
      <c r="T9" s="2"/>
      <c r="U9" s="37"/>
      <c r="V9" s="38"/>
      <c r="W9" s="6"/>
      <c r="X9" s="3"/>
      <c r="Y9" s="5"/>
      <c r="Z9" s="5"/>
      <c r="AA9" s="18"/>
      <c r="AB9" s="3"/>
      <c r="AC9" s="4"/>
      <c r="AD9" s="4"/>
      <c r="AE9" s="4"/>
      <c r="AF9" s="19"/>
      <c r="AG9" s="2"/>
      <c r="AH9" s="6"/>
      <c r="AI9" s="27"/>
      <c r="AJ9" s="28"/>
      <c r="AK9" s="19"/>
      <c r="AL9" s="2"/>
      <c r="AM9" s="6"/>
      <c r="AN9" s="19"/>
      <c r="AO9" s="2"/>
      <c r="AP9" s="6"/>
      <c r="AQ9" s="1"/>
    </row>
    <row r="10" spans="1:43" ht="17.25" customHeight="1" thickBot="1" x14ac:dyDescent="0.25">
      <c r="A10" s="389">
        <f>VLOOKUP($E$1,nrlookup,3,FALSE)</f>
        <v>1</v>
      </c>
      <c r="B10" s="209"/>
      <c r="C10" s="209"/>
      <c r="D10" s="425" t="s">
        <v>256</v>
      </c>
      <c r="E10" s="426"/>
      <c r="F10" s="429" t="s">
        <v>9</v>
      </c>
      <c r="G10" s="430"/>
      <c r="H10" s="430"/>
      <c r="I10" s="430"/>
      <c r="J10" s="430"/>
      <c r="K10" s="431"/>
      <c r="L10" s="430" t="s">
        <v>8</v>
      </c>
      <c r="M10" s="430"/>
      <c r="N10" s="430"/>
      <c r="O10" s="390">
        <f>VLOOKUP($E$1,nrlookup,4,FALSE)</f>
        <v>1</v>
      </c>
      <c r="P10" s="229"/>
      <c r="Q10" s="229"/>
      <c r="R10" s="392" t="s">
        <v>4</v>
      </c>
      <c r="S10" s="393"/>
      <c r="T10" s="417" t="s">
        <v>9</v>
      </c>
      <c r="U10" s="418"/>
      <c r="V10" s="418"/>
      <c r="W10" s="418"/>
      <c r="X10" s="418"/>
      <c r="Y10" s="418"/>
      <c r="Z10" s="418" t="s">
        <v>8</v>
      </c>
      <c r="AA10" s="418"/>
      <c r="AB10" s="419"/>
      <c r="AC10" s="390">
        <f>VLOOKUP($E$1,nrlookup,5,FALSE)</f>
        <v>1</v>
      </c>
      <c r="AD10" s="229"/>
      <c r="AE10" s="229"/>
      <c r="AF10" s="392" t="s">
        <v>30</v>
      </c>
      <c r="AG10" s="393"/>
      <c r="AH10" s="420" t="s">
        <v>9</v>
      </c>
      <c r="AI10" s="421"/>
      <c r="AJ10" s="421"/>
      <c r="AK10" s="421"/>
      <c r="AL10" s="421"/>
      <c r="AM10" s="421"/>
      <c r="AN10" s="422" t="s">
        <v>8</v>
      </c>
      <c r="AO10" s="421"/>
      <c r="AP10" s="423"/>
      <c r="AQ10" s="1"/>
    </row>
    <row r="11" spans="1:43" ht="12.75" thickBot="1" x14ac:dyDescent="0.25">
      <c r="A11" s="389"/>
      <c r="B11" s="219" t="s">
        <v>151</v>
      </c>
      <c r="C11" s="220" t="s">
        <v>152</v>
      </c>
      <c r="D11" s="427"/>
      <c r="E11" s="428"/>
      <c r="F11" s="90" t="s">
        <v>0</v>
      </c>
      <c r="G11" s="91"/>
      <c r="H11" s="92"/>
      <c r="I11" s="432" t="s">
        <v>2</v>
      </c>
      <c r="J11" s="432"/>
      <c r="K11" s="432"/>
      <c r="L11" s="90" t="s">
        <v>1</v>
      </c>
      <c r="M11" s="432" t="s">
        <v>10</v>
      </c>
      <c r="N11" s="432"/>
      <c r="O11" s="391"/>
      <c r="P11" s="230" t="s">
        <v>151</v>
      </c>
      <c r="Q11" s="231" t="s">
        <v>152</v>
      </c>
      <c r="R11" s="394"/>
      <c r="S11" s="395"/>
      <c r="T11" s="232" t="s">
        <v>0</v>
      </c>
      <c r="U11" s="233"/>
      <c r="V11" s="234"/>
      <c r="W11" s="424" t="s">
        <v>2</v>
      </c>
      <c r="X11" s="424"/>
      <c r="Y11" s="424"/>
      <c r="Z11" s="232" t="s">
        <v>1</v>
      </c>
      <c r="AA11" s="424" t="s">
        <v>10</v>
      </c>
      <c r="AB11" s="424"/>
      <c r="AC11" s="390"/>
      <c r="AD11" s="235" t="s">
        <v>151</v>
      </c>
      <c r="AE11" s="236" t="s">
        <v>152</v>
      </c>
      <c r="AF11" s="394"/>
      <c r="AG11" s="395"/>
      <c r="AH11" s="232" t="s">
        <v>0</v>
      </c>
      <c r="AI11" s="237"/>
      <c r="AJ11" s="238"/>
      <c r="AK11" s="424" t="s">
        <v>2</v>
      </c>
      <c r="AL11" s="424"/>
      <c r="AM11" s="424"/>
      <c r="AN11" s="232" t="s">
        <v>1</v>
      </c>
      <c r="AO11" s="424" t="s">
        <v>10</v>
      </c>
      <c r="AP11" s="448"/>
      <c r="AQ11" s="1"/>
    </row>
    <row r="12" spans="1:43" ht="12.2" customHeight="1" thickBot="1" x14ac:dyDescent="0.25">
      <c r="A12" s="95">
        <f>IF(D12&gt;0,INDEX(maxdata,MATCH($E$1,namelist,0),MATCH(D12,exercise,0))*IF(A$10&gt;0,A$10,1),0)</f>
        <v>295</v>
      </c>
      <c r="B12" s="221" t="s">
        <v>257</v>
      </c>
      <c r="C12" s="222" t="s">
        <v>310</v>
      </c>
      <c r="D12" s="415" t="s">
        <v>23</v>
      </c>
      <c r="E12" s="416"/>
      <c r="F12" s="96">
        <f>IF(C12&gt;0,VLOOKUP(C12,linesystem,2,FALSE),"")</f>
        <v>8</v>
      </c>
      <c r="G12" s="97">
        <f>IF(C12&gt;0,VLOOKUP(C12,linesystem,3,FALSE),"")</f>
        <v>0.75</v>
      </c>
      <c r="H12" s="97">
        <f>IF(C12&gt;0,VLOOKUP(C12,linesystem,4,FALSE),"")</f>
        <v>0.8</v>
      </c>
      <c r="I12" s="98">
        <f>IF(AND(F12&gt;0,A12&gt;0),MROUND(A12*G12*IF(A$10&gt;0,1,1),5),IF(AND(F12&gt;0,A12=0),MROUND(G12*IF(A$10&gt;0,A$10,1),0.05),0))</f>
        <v>220</v>
      </c>
      <c r="J12" s="99"/>
      <c r="K12" s="98">
        <f>IF(AND(F12&gt;0,A12&gt;0),MROUND(A12*H12*IF(A$10&gt;0,1,1),5),IF(AND(F12&gt;0,A12=0),MROUND(H12*IF(A$10&gt;0,A$10,1),0.05),0))</f>
        <v>235</v>
      </c>
      <c r="L12" s="99">
        <f>IF(C12&gt;0,VLOOKUP(C12,linesystem,5,FALSE),"")</f>
        <v>3</v>
      </c>
      <c r="M12" s="435"/>
      <c r="N12" s="449"/>
      <c r="O12" s="239">
        <f>IF(R12&gt;0,INDEX(maxdata,MATCH($E$1,namelist,0),MATCH(R12,exercise,0))*IF(O$10&gt;0,O$10,1),0)</f>
        <v>0</v>
      </c>
      <c r="P12" s="240"/>
      <c r="Q12" s="241"/>
      <c r="R12" s="400"/>
      <c r="S12" s="401"/>
      <c r="T12" s="242" t="str">
        <f>IF(Q12&gt;0,VLOOKUP(Q12,linesystem,2,FALSE),"")</f>
        <v/>
      </c>
      <c r="U12" s="243" t="str">
        <f t="shared" ref="U12:U46" si="0">IF(P12&gt;0,VLOOKUP(Q12,linesystem,3,FALSE),"")</f>
        <v/>
      </c>
      <c r="V12" s="244" t="str">
        <f t="shared" ref="V12:V46" si="1">IF(P12&gt;0,VLOOKUP(Q12,linesystem,4,FALSE),"")</f>
        <v/>
      </c>
      <c r="W12" s="242" t="e">
        <f>IF(AND(T12&gt;0,O12&gt;0),MROUND(O12*U12*IF($O$10&gt;0,1,1),5),IF(AND(T12&gt;0,Q12=0),MROUND(U12*IF(O$10&gt;0,O$10,1),0.05),0))</f>
        <v>#VALUE!</v>
      </c>
      <c r="X12" s="245"/>
      <c r="Y12" s="246" t="e">
        <f>IF(AND(T12&gt;0,O12&gt;0),MROUND(O12*V12*IF($O$10&gt;0,1,1),5),IF(AND(T12&gt;0,Q12=0),MROUND(V12*IF(O$10&gt;0,O$10,1),0.05),0))</f>
        <v>#VALUE!</v>
      </c>
      <c r="Z12" s="247" t="str">
        <f>IF(Q12&gt;0,VLOOKUP(Q12,linesystem,5,FALSE),"")</f>
        <v/>
      </c>
      <c r="AA12" s="450"/>
      <c r="AB12" s="451"/>
      <c r="AC12" s="239">
        <f>IF(AF12&gt;0,INDEX(maxdata,MATCH($E$1,namelist,0),MATCH(AF12,exercise,0))*IF(AC$10&gt;0,AC$10,1),0)</f>
        <v>0</v>
      </c>
      <c r="AD12" s="248"/>
      <c r="AE12" s="249"/>
      <c r="AF12" s="400"/>
      <c r="AG12" s="401"/>
      <c r="AH12" s="242" t="str">
        <f>IF(AE12&gt;0,VLOOKUP(AE12,linesystem,2,FALSE),"")</f>
        <v/>
      </c>
      <c r="AI12" s="243" t="str">
        <f>IF(AE12&gt;0,VLOOKUP(AE12,linesystem,3,FALSE),"")</f>
        <v/>
      </c>
      <c r="AJ12" s="243" t="str">
        <f>IF(AE12&gt;0,VLOOKUP(AE12,linesystem,4,FALSE),"")</f>
        <v/>
      </c>
      <c r="AK12" s="242" t="e">
        <f>IF(AND(AH12&gt;0,AC12&gt;0),MROUND(AC12*AI12*IF($O$10&gt;0,1,1),5),IF(AND(AH12&gt;0,AE12=0),MROUND(AI12*IF(AC$10&gt;0,AC$10,1),0.05),0))</f>
        <v>#VALUE!</v>
      </c>
      <c r="AL12" s="245"/>
      <c r="AM12" s="246" t="e">
        <f>IF(AND(AH12&gt;0,AC12&gt;0),MROUND(AC12*AJ12*IF($O$10&gt;0,1,1),5),IF(AND(AH12&gt;0,AE12=0),MROUND(AJ12*IF(AC$10&gt;0,AC$10,1),0.05),0))</f>
        <v>#VALUE!</v>
      </c>
      <c r="AN12" s="247" t="str">
        <f>IF(AE12&gt;0,VLOOKUP(AE12,linesystem,5,FALSE),"")</f>
        <v/>
      </c>
      <c r="AO12" s="450"/>
      <c r="AP12" s="452"/>
      <c r="AQ12" s="1"/>
    </row>
    <row r="13" spans="1:43" s="20" customFormat="1" ht="12.2" customHeight="1" thickBot="1" x14ac:dyDescent="0.25">
      <c r="A13" s="104"/>
      <c r="B13" s="223" t="s">
        <v>229</v>
      </c>
      <c r="C13" s="224"/>
      <c r="D13" s="404" t="str">
        <f>IF(AND(D12&gt;0,D14&gt;0),B13,"")</f>
        <v>pair w/</v>
      </c>
      <c r="E13" s="405"/>
      <c r="F13" s="105"/>
      <c r="G13" s="106"/>
      <c r="H13" s="106"/>
      <c r="I13" s="107"/>
      <c r="J13" s="108"/>
      <c r="K13" s="109"/>
      <c r="L13" s="110"/>
      <c r="M13" s="408"/>
      <c r="N13" s="409"/>
      <c r="O13" s="250"/>
      <c r="P13" s="251" t="s">
        <v>229</v>
      </c>
      <c r="Q13" s="252"/>
      <c r="R13" s="402" t="str">
        <f>IF(AND(R12&gt;0,R14&gt;0),P13,"")</f>
        <v/>
      </c>
      <c r="S13" s="403"/>
      <c r="T13" s="253"/>
      <c r="U13" s="254" t="e">
        <f t="shared" si="0"/>
        <v>#N/A</v>
      </c>
      <c r="V13" s="255" t="e">
        <f t="shared" si="1"/>
        <v>#N/A</v>
      </c>
      <c r="W13" s="256"/>
      <c r="X13" s="257"/>
      <c r="Y13" s="258"/>
      <c r="Z13" s="259"/>
      <c r="AA13" s="453"/>
      <c r="AB13" s="454"/>
      <c r="AC13" s="250"/>
      <c r="AD13" s="251" t="s">
        <v>229</v>
      </c>
      <c r="AE13" s="252"/>
      <c r="AF13" s="402" t="str">
        <f>IF(AND(AF12&gt;0,AF14&gt;0),AD13,"")</f>
        <v/>
      </c>
      <c r="AG13" s="403"/>
      <c r="AH13" s="253"/>
      <c r="AI13" s="260"/>
      <c r="AJ13" s="260"/>
      <c r="AK13" s="256"/>
      <c r="AL13" s="257"/>
      <c r="AM13" s="258"/>
      <c r="AN13" s="259"/>
      <c r="AO13" s="453"/>
      <c r="AP13" s="455"/>
      <c r="AQ13" s="1"/>
    </row>
    <row r="14" spans="1:43" ht="12.2" customHeight="1" thickBot="1" x14ac:dyDescent="0.25">
      <c r="A14" s="95">
        <f>IF(D14&gt;0,INDEX(maxdata,MATCH($E$1,namelist,0),MATCH(D14,exercise,0))*IF(A$10&gt;0,A$10,1),0)</f>
        <v>191.75</v>
      </c>
      <c r="B14" s="221" t="s">
        <v>258</v>
      </c>
      <c r="C14" s="222" t="s">
        <v>315</v>
      </c>
      <c r="D14" s="406" t="s">
        <v>171</v>
      </c>
      <c r="E14" s="407"/>
      <c r="F14" s="114">
        <f>IF(C14&gt;0,VLOOKUP(C14,linesystem,2,FALSE),"")</f>
        <v>12</v>
      </c>
      <c r="G14" s="111">
        <f>IF(C14&gt;0,VLOOKUP(C14,linesystem,3,FALSE),"")</f>
        <v>0.65</v>
      </c>
      <c r="H14" s="111">
        <f>IF(C14&gt;0,VLOOKUP(C14,linesystem,4,FALSE),"")</f>
        <v>0.7</v>
      </c>
      <c r="I14" s="115">
        <f>IF(AND(F14&gt;0,A14&gt;0),MROUND(A14*G14*IF(A$10&gt;0,1,1),5),IF(AND(F14&gt;0,A14=0),MROUND(G14*IF(A$10&gt;0,A$10,1),0.05),0))</f>
        <v>125</v>
      </c>
      <c r="J14" s="116"/>
      <c r="K14" s="115">
        <f>IF(AND(F14&gt;0,A14&gt;0),MROUND(A14*H14*IF(A$10&gt;0,1,1),5),IF(AND(F14&gt;0,A14=0),MROUND(H14*IF(A$10&gt;0,A$10,1),0.05),0))</f>
        <v>135</v>
      </c>
      <c r="L14" s="116">
        <f>IF(C14&gt;0,VLOOKUP(C14,linesystem,5,FALSE),"")</f>
        <v>3</v>
      </c>
      <c r="M14" s="410"/>
      <c r="N14" s="444"/>
      <c r="O14" s="239">
        <f>IF(R14&gt;0,INDEX(maxdata,MATCH($E$1,namelist,0),MATCH(R14,exercise,0))*IF(O$10&gt;0,O$10,1),0)</f>
        <v>0</v>
      </c>
      <c r="P14" s="248"/>
      <c r="Q14" s="249"/>
      <c r="R14" s="398"/>
      <c r="S14" s="399"/>
      <c r="T14" s="261" t="str">
        <f>IF(Q14&gt;0,VLOOKUP(Q14,linesystem,2,FALSE),"")</f>
        <v/>
      </c>
      <c r="U14" s="254" t="str">
        <f t="shared" si="0"/>
        <v/>
      </c>
      <c r="V14" s="255" t="str">
        <f t="shared" si="1"/>
        <v/>
      </c>
      <c r="W14" s="261" t="e">
        <f>IF(AND(T14&gt;0,O14&gt;0),MROUND(O14*U14*IF($O$10&gt;0,1,1),5),IF(AND(T14&gt;0,Q14=0),MROUND(U14*IF(O$10&gt;0,O$10,1),0.05),0))</f>
        <v>#VALUE!</v>
      </c>
      <c r="X14" s="262"/>
      <c r="Y14" s="263" t="e">
        <f>IF(AND(T14&gt;0,O14&gt;0),MROUND(O14*V14*IF($O$10&gt;0,1,1),5),IF(AND(T14&gt;0,Q14=0),MROUND(V14*IF(O$10&gt;0,O$10,1),0.05),0))</f>
        <v>#VALUE!</v>
      </c>
      <c r="Z14" s="264" t="str">
        <f>IF(Q14&gt;0,VLOOKUP(Q14,linesystem,5,FALSE),"")</f>
        <v/>
      </c>
      <c r="AA14" s="446"/>
      <c r="AB14" s="456"/>
      <c r="AC14" s="239">
        <f>IF(AF14&gt;0,INDEX(maxdata,MATCH($E$1,namelist,0),MATCH(AF14,exercise,0))*IF(AC$10&gt;0,AC$10,1),0)</f>
        <v>0</v>
      </c>
      <c r="AD14" s="248"/>
      <c r="AE14" s="249"/>
      <c r="AF14" s="398"/>
      <c r="AG14" s="399"/>
      <c r="AH14" s="261" t="str">
        <f>IF(AE14&gt;0,VLOOKUP(AE14,linesystem,2,FALSE),"")</f>
        <v/>
      </c>
      <c r="AI14" s="254" t="str">
        <f>IF(AE14&gt;0,VLOOKUP(AE14,linesystem,3,FALSE),"")</f>
        <v/>
      </c>
      <c r="AJ14" s="254" t="str">
        <f>IF(AE14&gt;0,VLOOKUP(AE14,linesystem,4,FALSE),"")</f>
        <v/>
      </c>
      <c r="AK14" s="261" t="e">
        <f>IF(AND(AH14&gt;0,AC14&gt;0),MROUND(AC14*AI14*IF($O$10&gt;0,1,1),5),IF(AND(AH14&gt;0,AE14=0),MROUND(AI14*IF(AC$10&gt;0,AC$10,1),0.05),0))</f>
        <v>#VALUE!</v>
      </c>
      <c r="AL14" s="262"/>
      <c r="AM14" s="263" t="e">
        <f>IF(AND(AH14&gt;0,AC14&gt;0),MROUND(AC14*AJ14*IF($O$10&gt;0,1,1),5),IF(AND(AH14&gt;0,AE14=0),MROUND(AJ14*IF(AC$10&gt;0,AC$10,1),0.05),0))</f>
        <v>#VALUE!</v>
      </c>
      <c r="AN14" s="264" t="str">
        <f>IF(AE14&gt;0,VLOOKUP(AE14,linesystem,5,FALSE),"")</f>
        <v/>
      </c>
      <c r="AO14" s="446"/>
      <c r="AP14" s="447"/>
      <c r="AQ14" s="1"/>
    </row>
    <row r="15" spans="1:43" s="20" customFormat="1" ht="12.2" customHeight="1" thickBot="1" x14ac:dyDescent="0.25">
      <c r="A15" s="104"/>
      <c r="B15" s="223" t="s">
        <v>229</v>
      </c>
      <c r="C15" s="224"/>
      <c r="D15" s="404" t="str">
        <f>IF(AND(D14&gt;0,D16&gt;0),B15,"")</f>
        <v>pair w/</v>
      </c>
      <c r="E15" s="405"/>
      <c r="F15" s="105"/>
      <c r="G15" s="106"/>
      <c r="H15" s="106"/>
      <c r="I15" s="107"/>
      <c r="J15" s="108"/>
      <c r="K15" s="109"/>
      <c r="L15" s="118"/>
      <c r="M15" s="408"/>
      <c r="N15" s="409"/>
      <c r="O15" s="250"/>
      <c r="P15" s="251" t="s">
        <v>229</v>
      </c>
      <c r="Q15" s="252"/>
      <c r="R15" s="402" t="str">
        <f>IF(AND(R14&gt;0,R16&gt;0),P15,"")</f>
        <v/>
      </c>
      <c r="S15" s="403"/>
      <c r="T15" s="253"/>
      <c r="U15" s="254" t="e">
        <f t="shared" si="0"/>
        <v>#N/A</v>
      </c>
      <c r="V15" s="255" t="e">
        <f t="shared" si="1"/>
        <v>#N/A</v>
      </c>
      <c r="W15" s="256"/>
      <c r="X15" s="257"/>
      <c r="Y15" s="258"/>
      <c r="Z15" s="265"/>
      <c r="AA15" s="459"/>
      <c r="AB15" s="460"/>
      <c r="AC15" s="250"/>
      <c r="AD15" s="251" t="s">
        <v>229</v>
      </c>
      <c r="AE15" s="252"/>
      <c r="AF15" s="402" t="str">
        <f>IF(AND(AF14&gt;0,AF16&gt;0),AD15,"")</f>
        <v/>
      </c>
      <c r="AG15" s="403"/>
      <c r="AH15" s="253"/>
      <c r="AI15" s="260"/>
      <c r="AJ15" s="260"/>
      <c r="AK15" s="256"/>
      <c r="AL15" s="257"/>
      <c r="AM15" s="258"/>
      <c r="AN15" s="265"/>
      <c r="AO15" s="459"/>
      <c r="AP15" s="461"/>
      <c r="AQ15" s="1"/>
    </row>
    <row r="16" spans="1:43" ht="12.2" customHeight="1" thickBot="1" x14ac:dyDescent="0.25">
      <c r="A16" s="95">
        <f>IF(D16&gt;0,INDEX(maxdata,MATCH($E$1,namelist,0),MATCH(D16,exercise,0))*IF(A$10&gt;0,A$10,1),0)</f>
        <v>124.5</v>
      </c>
      <c r="B16" s="221" t="s">
        <v>218</v>
      </c>
      <c r="C16" s="222" t="s">
        <v>306</v>
      </c>
      <c r="D16" s="412" t="s">
        <v>89</v>
      </c>
      <c r="E16" s="413"/>
      <c r="F16" s="119">
        <f>IF(C16&gt;0,VLOOKUP(C16,linesystem,2,FALSE),"")</f>
        <v>6</v>
      </c>
      <c r="G16" s="120">
        <f>IF(C16&gt;0,VLOOKUP(C16,linesystem,3,FALSE),"")</f>
        <v>0.8</v>
      </c>
      <c r="H16" s="120">
        <f>IF(C16&gt;0,VLOOKUP(C16,linesystem,4,FALSE),"")</f>
        <v>0.82499999999999996</v>
      </c>
      <c r="I16" s="121">
        <f>IF(AND(F16&gt;0,A16&gt;0),MROUND(A16*G16*IF(A$10&gt;0,1,1),5),IF(AND(F16&gt;0,A16=0),MROUND(G16*IF(A$10&gt;0,A$10,1),0.05),0))</f>
        <v>100</v>
      </c>
      <c r="J16" s="122"/>
      <c r="K16" s="121">
        <f>IF(AND(F16&gt;0,A16&gt;0),MROUND(A16*H16*IF(A$10&gt;0,1,1),5),IF(AND(F16&gt;0,A16=0),MROUND(H16*IF(A$10&gt;0,A$10,1),0.05),0))</f>
        <v>105</v>
      </c>
      <c r="L16" s="122">
        <f>IF(C16&gt;0,VLOOKUP(C16,linesystem,5,FALSE),"")</f>
        <v>3</v>
      </c>
      <c r="M16" s="442"/>
      <c r="N16" s="443"/>
      <c r="O16" s="239">
        <f>IF(R16&gt;0,INDEX(maxdata,MATCH($E$1,namelist,0),MATCH(R16,exercise,0))*IF(O$10&gt;0,O$10,1),0)</f>
        <v>0</v>
      </c>
      <c r="P16" s="266"/>
      <c r="Q16" s="267"/>
      <c r="R16" s="396"/>
      <c r="S16" s="397"/>
      <c r="T16" s="268" t="str">
        <f>IF(Q16&gt;0,VLOOKUP(Q16,linesystem,2,FALSE),"")</f>
        <v/>
      </c>
      <c r="U16" s="269" t="str">
        <f t="shared" si="0"/>
        <v/>
      </c>
      <c r="V16" s="270" t="str">
        <f t="shared" si="1"/>
        <v/>
      </c>
      <c r="W16" s="268" t="e">
        <f>IF(AND(T16&gt;0,O16&gt;0),MROUND(O16*U16*IF($O$10&gt;0,1,1),5),IF(AND(T16&gt;0,Q16=0),MROUND(U16*IF(O$10&gt;0,O$10,1),0.05),0))</f>
        <v>#VALUE!</v>
      </c>
      <c r="X16" s="271"/>
      <c r="Y16" s="272" t="e">
        <f>IF(AND(T16&gt;0,O16&gt;0),MROUND(O16*V16*IF($O$10&gt;0,1,1),5),IF(AND(T16&gt;0,Q16=0),MROUND(V16*IF(O$10&gt;0,O$10,1),0.05),0))</f>
        <v>#VALUE!</v>
      </c>
      <c r="Z16" s="273" t="str">
        <f>IF(Q16&gt;0,VLOOKUP(Q16,linesystem,5,FALSE),"")</f>
        <v/>
      </c>
      <c r="AA16" s="462"/>
      <c r="AB16" s="463"/>
      <c r="AC16" s="239">
        <f>IF(AF16&gt;0,INDEX(maxdata,MATCH($E$1,namelist,0),MATCH(AF16,exercise,0))*IF(AC$10&gt;0,AC$10,1),0)</f>
        <v>0</v>
      </c>
      <c r="AD16" s="248"/>
      <c r="AE16" s="249"/>
      <c r="AF16" s="396"/>
      <c r="AG16" s="397"/>
      <c r="AH16" s="274" t="str">
        <f>IF(AE16&gt;0,VLOOKUP(AE16,linesystem,2,FALSE),"")</f>
        <v/>
      </c>
      <c r="AI16" s="275" t="str">
        <f>IF(AE16&gt;0,VLOOKUP(AE16,linesystem,3,FALSE),"")</f>
        <v/>
      </c>
      <c r="AJ16" s="275" t="str">
        <f>IF(AE16&gt;0,VLOOKUP(AE16,linesystem,4,FALSE),"")</f>
        <v/>
      </c>
      <c r="AK16" s="268" t="e">
        <f>IF(AND(AH16&gt;0,AC16&gt;0),MROUND(AC16*AI16*IF($O$10&gt;0,1,1),5),IF(AND(AH16&gt;0,AE16=0),MROUND(AI16*IF(AC$10&gt;0,AC$10,1),0.05),0))</f>
        <v>#VALUE!</v>
      </c>
      <c r="AL16" s="271"/>
      <c r="AM16" s="272" t="e">
        <f>IF(AND(AH16&gt;0,AC16&gt;0),MROUND(AC16*AJ16*IF($O$10&gt;0,1,1),5),IF(AND(AH16&gt;0,AE16=0),MROUND(AJ16*IF(AC$10&gt;0,AC$10,1),0.05),0))</f>
        <v>#VALUE!</v>
      </c>
      <c r="AN16" s="276" t="str">
        <f>IF(AE16&gt;0,VLOOKUP(AE16,linesystem,5,FALSE),"")</f>
        <v/>
      </c>
      <c r="AO16" s="464"/>
      <c r="AP16" s="465"/>
      <c r="AQ16" s="1"/>
    </row>
    <row r="17" spans="1:43" ht="12.2" customHeight="1" thickBot="1" x14ac:dyDescent="0.25">
      <c r="A17" s="95">
        <f>IF(D17&gt;0,INDEX(maxdata,MATCH($E$1,namelist,0),MATCH(D17,exercise,0))*IF(A$10&gt;0,A$10,1),0)</f>
        <v>59</v>
      </c>
      <c r="B17" s="225" t="s">
        <v>261</v>
      </c>
      <c r="C17" s="226" t="s">
        <v>309</v>
      </c>
      <c r="D17" s="415" t="s">
        <v>37</v>
      </c>
      <c r="E17" s="416"/>
      <c r="F17" s="96">
        <f>IF(C17&gt;0,VLOOKUP(C17,linesystem,2,FALSE),"")</f>
        <v>8</v>
      </c>
      <c r="G17" s="97">
        <f>IF(C17&gt;0,VLOOKUP(C17,linesystem,3,FALSE),"")</f>
        <v>0.7</v>
      </c>
      <c r="H17" s="97">
        <f>IF(C17&gt;0,VLOOKUP(C17,linesystem,4,FALSE),"")</f>
        <v>0.75</v>
      </c>
      <c r="I17" s="98">
        <f>IF(AND(F17&gt;0,A17&gt;0),MROUND(A17*G17*IF(A$10&gt;0,1,1),5),IF(AND(F17&gt;0,A17=0),MROUND(G17*IF(A$10&gt;0,A$10,1),0.05),0))</f>
        <v>40</v>
      </c>
      <c r="J17" s="99"/>
      <c r="K17" s="98">
        <f>IF(AND(F17&gt;0,A17&gt;0),MROUND(A17*H17*IF(A$10&gt;0,1,1),5),IF(AND(F17&gt;0,A17=0),MROUND(H17*IF(A$10&gt;0,A$10,1),0.05),0))</f>
        <v>45</v>
      </c>
      <c r="L17" s="99">
        <f>IF(C17&gt;0,VLOOKUP(C17,linesystem,5,FALSE),"")</f>
        <v>3</v>
      </c>
      <c r="M17" s="435"/>
      <c r="N17" s="436"/>
      <c r="O17" s="277">
        <f>IF(R17&gt;0,INDEX(maxdata,MATCH($E$1,namelist,0),MATCH(R17,exercise,0))*IF(O$10&gt;0,O$10,1),0)</f>
        <v>0</v>
      </c>
      <c r="P17" s="248"/>
      <c r="Q17" s="249"/>
      <c r="R17" s="400"/>
      <c r="S17" s="401"/>
      <c r="T17" s="242" t="str">
        <f>IF(Q17&gt;0,VLOOKUP(Q17,linesystem,2,FALSE),"")</f>
        <v/>
      </c>
      <c r="U17" s="243" t="str">
        <f t="shared" si="0"/>
        <v/>
      </c>
      <c r="V17" s="244" t="str">
        <f t="shared" si="1"/>
        <v/>
      </c>
      <c r="W17" s="242" t="e">
        <f>IF(AND(T17&gt;0,O17&gt;0),MROUND(O17*U17*IF($O$10&gt;0,1,1),5),IF(AND(T17&gt;0,Q17=0),MROUND(U17*IF(O$10&gt;0,O$10,1),0.05),0))</f>
        <v>#VALUE!</v>
      </c>
      <c r="X17" s="245"/>
      <c r="Y17" s="246" t="e">
        <f>IF(AND(T17&gt;0,O17&gt;0),MROUND(O17*V17*IF($O$10&gt;0,1,1),5),IF(AND(T17&gt;0,Q17=0),MROUND(V17*IF(O$10&gt;0,O$10,1),0.05),0))</f>
        <v>#VALUE!</v>
      </c>
      <c r="Z17" s="247" t="str">
        <f>IF(Q17&gt;0,VLOOKUP(Q17,linesystem,5,FALSE),"")</f>
        <v/>
      </c>
      <c r="AA17" s="450"/>
      <c r="AB17" s="452"/>
      <c r="AC17" s="239">
        <f>IF(AF17&gt;0,INDEX(maxdata,MATCH($E$1,namelist,0),MATCH(AF17,exercise,0))*IF(AC$10&gt;0,AC$10,1),0)</f>
        <v>0</v>
      </c>
      <c r="AD17" s="240"/>
      <c r="AE17" s="241"/>
      <c r="AF17" s="400"/>
      <c r="AG17" s="401"/>
      <c r="AH17" s="278" t="str">
        <f>IF(AE17&gt;0,VLOOKUP(AE17,linesystem,2,FALSE),"")</f>
        <v/>
      </c>
      <c r="AI17" s="279" t="str">
        <f>IF(AE17&gt;0,VLOOKUP(AE17,linesystem,3,FALSE),"")</f>
        <v/>
      </c>
      <c r="AJ17" s="279" t="str">
        <f>IF(AE17&gt;0,VLOOKUP(AE17,linesystem,4,FALSE),"")</f>
        <v/>
      </c>
      <c r="AK17" s="242" t="e">
        <f>IF(AND(AH17&gt;0,AC17&gt;0),MROUND(AC17*AI17*IF($O$10&gt;0,1,1),5),IF(AND(AH17&gt;0,AE17=0),MROUND(AI17*IF(AC$10&gt;0,AC$10,1),0.05),0))</f>
        <v>#VALUE!</v>
      </c>
      <c r="AL17" s="245"/>
      <c r="AM17" s="246" t="e">
        <f>IF(AND(AH17&gt;0,AC17&gt;0),MROUND(AC17*AJ17*IF($O$10&gt;0,1,1),5),IF(AND(AH17&gt;0,AE17=0),MROUND(AJ17*IF(AC$10&gt;0,AC$10,1),0.05),0))</f>
        <v>#VALUE!</v>
      </c>
      <c r="AN17" s="280" t="str">
        <f>IF(AE17&gt;0,VLOOKUP(AE17,linesystem,5,FALSE),"")</f>
        <v/>
      </c>
      <c r="AO17" s="457"/>
      <c r="AP17" s="458"/>
      <c r="AQ17" s="1"/>
    </row>
    <row r="18" spans="1:43" s="20" customFormat="1" ht="12.2" customHeight="1" thickBot="1" x14ac:dyDescent="0.25">
      <c r="A18" s="104"/>
      <c r="B18" s="223" t="s">
        <v>229</v>
      </c>
      <c r="C18" s="224"/>
      <c r="D18" s="404" t="str">
        <f>IF(AND(D17&gt;0,D19&gt;0),B18,"")</f>
        <v/>
      </c>
      <c r="E18" s="405"/>
      <c r="F18" s="105"/>
      <c r="G18" s="106"/>
      <c r="H18" s="106"/>
      <c r="I18" s="107"/>
      <c r="J18" s="108"/>
      <c r="K18" s="109"/>
      <c r="L18" s="110"/>
      <c r="M18" s="408"/>
      <c r="N18" s="437"/>
      <c r="O18" s="250"/>
      <c r="P18" s="251" t="s">
        <v>229</v>
      </c>
      <c r="Q18" s="252"/>
      <c r="R18" s="402" t="str">
        <f>IF(AND(R17&gt;0,R19&gt;0),P18,"")</f>
        <v/>
      </c>
      <c r="S18" s="403"/>
      <c r="T18" s="253"/>
      <c r="U18" s="254" t="e">
        <f t="shared" si="0"/>
        <v>#N/A</v>
      </c>
      <c r="V18" s="255" t="e">
        <f t="shared" si="1"/>
        <v>#N/A</v>
      </c>
      <c r="W18" s="256"/>
      <c r="X18" s="257"/>
      <c r="Y18" s="258"/>
      <c r="Z18" s="259"/>
      <c r="AA18" s="453"/>
      <c r="AB18" s="455"/>
      <c r="AC18" s="250"/>
      <c r="AD18" s="251" t="s">
        <v>229</v>
      </c>
      <c r="AE18" s="252"/>
      <c r="AF18" s="402" t="str">
        <f>IF(AND(AF17&gt;0,AF19&gt;0),AD18,"")</f>
        <v/>
      </c>
      <c r="AG18" s="403"/>
      <c r="AH18" s="253"/>
      <c r="AI18" s="260"/>
      <c r="AJ18" s="260"/>
      <c r="AK18" s="256"/>
      <c r="AL18" s="257"/>
      <c r="AM18" s="258"/>
      <c r="AN18" s="259"/>
      <c r="AO18" s="453"/>
      <c r="AP18" s="455"/>
      <c r="AQ18" s="1"/>
    </row>
    <row r="19" spans="1:43" ht="12.2" customHeight="1" thickBot="1" x14ac:dyDescent="0.25">
      <c r="A19" s="332">
        <f>IF(D19&gt;0,INDEX(maxdata,MATCH($E$1,namelist,0),MATCH(D19,exercise,0))*IF(A$10&gt;0,A$10,1),0)</f>
        <v>0</v>
      </c>
      <c r="B19" s="221"/>
      <c r="C19" s="222"/>
      <c r="D19" s="406"/>
      <c r="E19" s="407"/>
      <c r="F19" s="114" t="str">
        <f>IF(C19&gt;0,VLOOKUP(C19,linesystem,2,FALSE),"")</f>
        <v/>
      </c>
      <c r="G19" s="111" t="str">
        <f>IF(C19&gt;0,VLOOKUP(C19,linesystem,3,FALSE),"")</f>
        <v/>
      </c>
      <c r="H19" s="111" t="str">
        <f>IF(C19&gt;0,VLOOKUP(C19,linesystem,4,FALSE),"")</f>
        <v/>
      </c>
      <c r="I19" s="115" t="e">
        <f>IF(AND(F19&gt;0,A19&gt;0),MROUND(A19*G19*IF(A$10&gt;0,1,1),5),IF(AND(F19&gt;0,A19=0),MROUND(G19*IF(A$10&gt;0,A$10,1),0.05),0))</f>
        <v>#VALUE!</v>
      </c>
      <c r="J19" s="116"/>
      <c r="K19" s="115" t="e">
        <f>IF(AND(F19&gt;0,A19&gt;0),MROUND(A19*H19*IF(A$10&gt;0,1,1),5),IF(AND(F19&gt;0,A19=0),MROUND(H19*IF(A$10&gt;0,A$10,1),0.05),0))</f>
        <v>#VALUE!</v>
      </c>
      <c r="L19" s="116" t="str">
        <f>IF(C19&gt;0,VLOOKUP(C19,linesystem,5,FALSE),"")</f>
        <v/>
      </c>
      <c r="M19" s="410"/>
      <c r="N19" s="411"/>
      <c r="O19" s="239">
        <f>IF(R19&gt;0,INDEX(maxdata,MATCH($E$1,namelist,0),MATCH(R19,exercise,0))*IF(O$10&gt;0,O$10,1),0)</f>
        <v>0</v>
      </c>
      <c r="P19" s="248"/>
      <c r="Q19" s="249"/>
      <c r="R19" s="398"/>
      <c r="S19" s="399"/>
      <c r="T19" s="261" t="str">
        <f>IF(Q19&gt;0,VLOOKUP(Q19,linesystem,2,FALSE),"")</f>
        <v/>
      </c>
      <c r="U19" s="254" t="str">
        <f t="shared" si="0"/>
        <v/>
      </c>
      <c r="V19" s="255" t="str">
        <f t="shared" si="1"/>
        <v/>
      </c>
      <c r="W19" s="261" t="e">
        <f>IF(AND(T19&gt;0,O19&gt;0),MROUND(O19*U19*IF($O$10&gt;0,1,1),5),IF(AND(T19&gt;0,Q19=0),MROUND(U19*IF(O$10&gt;0,O$10,1),0.05),0))</f>
        <v>#VALUE!</v>
      </c>
      <c r="X19" s="262"/>
      <c r="Y19" s="263" t="e">
        <f>IF(AND(T19&gt;0,O19&gt;0),MROUND(O19*V19*IF($O$10&gt;0,1,1),5),IF(AND(T19&gt;0,Q19=0),MROUND(V19*IF(O$10&gt;0,O$10,1),0.05),0))</f>
        <v>#VALUE!</v>
      </c>
      <c r="Z19" s="264" t="str">
        <f>IF(Q19&gt;0,VLOOKUP(Q19,linesystem,5,FALSE),"")</f>
        <v/>
      </c>
      <c r="AA19" s="446"/>
      <c r="AB19" s="447"/>
      <c r="AC19" s="239">
        <f>IF(AF19&gt;0,INDEX(maxdata,MATCH($E$1,namelist,0),MATCH(AF19,exercise,0))*IF(AC$10&gt;0,AC$10,1),0)</f>
        <v>0</v>
      </c>
      <c r="AD19" s="248"/>
      <c r="AE19" s="249"/>
      <c r="AF19" s="398"/>
      <c r="AG19" s="399"/>
      <c r="AH19" s="261" t="str">
        <f>IF(AE19&gt;0,VLOOKUP(AE19,linesystem,2,FALSE),"")</f>
        <v/>
      </c>
      <c r="AI19" s="254" t="str">
        <f>IF(AE19&gt;0,VLOOKUP(AE19,linesystem,3,FALSE),"")</f>
        <v/>
      </c>
      <c r="AJ19" s="254" t="str">
        <f>IF(AE19&gt;0,VLOOKUP(AE19,linesystem,4,FALSE),"")</f>
        <v/>
      </c>
      <c r="AK19" s="261" t="e">
        <f>IF(AND(AH19&gt;0,AC19&gt;0),MROUND(AC19*AI19*IF($O$10&gt;0,1,1),5),IF(AND(AH19&gt;0,AE19=0),MROUND(AI19*IF(AC$10&gt;0,AC$10,1),0.05),0))</f>
        <v>#VALUE!</v>
      </c>
      <c r="AL19" s="262"/>
      <c r="AM19" s="263" t="e">
        <f>IF(AND(AH19&gt;0,AC19&gt;0),MROUND(AC19*AJ19*IF($O$10&gt;0,1,1),5),IF(AND(AH19&gt;0,AE19=0),MROUND(AJ19*IF(AC$10&gt;0,AC$10,1),0.05),0))</f>
        <v>#VALUE!</v>
      </c>
      <c r="AN19" s="264" t="str">
        <f>IF(AE19&gt;0,VLOOKUP(AE19,linesystem,5,FALSE),"")</f>
        <v/>
      </c>
      <c r="AO19" s="446"/>
      <c r="AP19" s="447"/>
      <c r="AQ19" s="1"/>
    </row>
    <row r="20" spans="1:43" s="20" customFormat="1" ht="12.2" customHeight="1" thickBot="1" x14ac:dyDescent="0.25">
      <c r="A20" s="104"/>
      <c r="B20" s="223" t="s">
        <v>229</v>
      </c>
      <c r="C20" s="224"/>
      <c r="D20" s="404" t="str">
        <f>IF(AND(D19&gt;0,D21&gt;0),B20,"")</f>
        <v/>
      </c>
      <c r="E20" s="405"/>
      <c r="F20" s="105"/>
      <c r="G20" s="106"/>
      <c r="H20" s="106"/>
      <c r="I20" s="107"/>
      <c r="J20" s="108"/>
      <c r="K20" s="109"/>
      <c r="L20" s="118"/>
      <c r="M20" s="408"/>
      <c r="N20" s="437"/>
      <c r="O20" s="250"/>
      <c r="P20" s="251" t="s">
        <v>229</v>
      </c>
      <c r="Q20" s="252"/>
      <c r="R20" s="402" t="str">
        <f>IF(AND(R19&gt;0,R21&gt;0),P20,"")</f>
        <v/>
      </c>
      <c r="S20" s="403"/>
      <c r="T20" s="253"/>
      <c r="U20" s="254" t="e">
        <f t="shared" si="0"/>
        <v>#N/A</v>
      </c>
      <c r="V20" s="255" t="e">
        <f t="shared" si="1"/>
        <v>#N/A</v>
      </c>
      <c r="W20" s="256"/>
      <c r="X20" s="257"/>
      <c r="Y20" s="258"/>
      <c r="Z20" s="265"/>
      <c r="AA20" s="459"/>
      <c r="AB20" s="461"/>
      <c r="AC20" s="250"/>
      <c r="AD20" s="251" t="s">
        <v>229</v>
      </c>
      <c r="AE20" s="252"/>
      <c r="AF20" s="402" t="str">
        <f>IF(AND(AF19&gt;0,AF21&gt;0),AD20,"")</f>
        <v/>
      </c>
      <c r="AG20" s="403"/>
      <c r="AH20" s="253"/>
      <c r="AI20" s="260"/>
      <c r="AJ20" s="260"/>
      <c r="AK20" s="256"/>
      <c r="AL20" s="257"/>
      <c r="AM20" s="258"/>
      <c r="AN20" s="265"/>
      <c r="AO20" s="459"/>
      <c r="AP20" s="461"/>
      <c r="AQ20" s="1"/>
    </row>
    <row r="21" spans="1:43" ht="12.2" customHeight="1" thickBot="1" x14ac:dyDescent="0.25">
      <c r="A21" s="95">
        <f>IF(D21&gt;0,INDEX(maxdata,MATCH($E$1,namelist,0),MATCH(D21,exercise,0))*IF(A$10&gt;0,A$10,1),0)</f>
        <v>0</v>
      </c>
      <c r="B21" s="227"/>
      <c r="C21" s="228"/>
      <c r="D21" s="412"/>
      <c r="E21" s="413"/>
      <c r="F21" s="132" t="str">
        <f>IF(C21&gt;0,VLOOKUP(C21,linesystem,2,FALSE),"")</f>
        <v/>
      </c>
      <c r="G21" s="127" t="str">
        <f>IF(C21&gt;0,VLOOKUP(C21,linesystem,3,FALSE),"")</f>
        <v/>
      </c>
      <c r="H21" s="127" t="str">
        <f>IF(C21&gt;0,VLOOKUP(C21,linesystem,4,FALSE),"")</f>
        <v/>
      </c>
      <c r="I21" s="121" t="e">
        <f>IF(AND(F21&gt;0,A21&gt;0),MROUND(A21*G21*IF(A$10&gt;0,1,1),5),IF(AND(F21&gt;0,A21=0),MROUND(G21*IF(A$10&gt;0,A$10,1),0.05),0))</f>
        <v>#VALUE!</v>
      </c>
      <c r="J21" s="122"/>
      <c r="K21" s="121" t="e">
        <f>IF(AND(F21&gt;0,A21&gt;0),MROUND(A21*H21*IF(A$10&gt;0,1,1),5),IF(AND(F21&gt;0,A21=0),MROUND(H21*IF(A$10&gt;0,A$10,1),0.05),0))</f>
        <v>#VALUE!</v>
      </c>
      <c r="L21" s="128" t="str">
        <f>IF(C21&gt;0,VLOOKUP(C21,linesystem,5,FALSE),"")</f>
        <v/>
      </c>
      <c r="M21" s="438"/>
      <c r="N21" s="439"/>
      <c r="O21" s="239">
        <f>IF(R21&gt;0,INDEX(maxdata,MATCH($E$1,namelist,0),MATCH(R21,exercise,0))*IF(O$10&gt;0,O$10,1),0)</f>
        <v>0</v>
      </c>
      <c r="P21" s="248"/>
      <c r="Q21" s="249"/>
      <c r="R21" s="396"/>
      <c r="S21" s="397"/>
      <c r="T21" s="274" t="str">
        <f>IF(Q21&gt;0,VLOOKUP(Q21,linesystem,2,FALSE),"")</f>
        <v/>
      </c>
      <c r="U21" s="275" t="str">
        <f t="shared" si="0"/>
        <v/>
      </c>
      <c r="V21" s="281" t="str">
        <f t="shared" si="1"/>
        <v/>
      </c>
      <c r="W21" s="274" t="e">
        <f>IF(AND(T21&gt;0,O21&gt;0),MROUND(O21*U21*IF($O$10&gt;0,1,1),5),IF(AND(T21&gt;0,Q21=0),MROUND(U21*IF(O$10&gt;0,O$10,1),0.05),0))</f>
        <v>#VALUE!</v>
      </c>
      <c r="X21" s="271"/>
      <c r="Y21" s="272" t="e">
        <f>IF(AND(T21&gt;0,O21&gt;0),MROUND(O21*V21*IF($O$10&gt;0,1,1),5),IF(AND(T21&gt;0,Q21=0),MROUND(V21*IF(O$10&gt;0,O$10,1),0.05),0))</f>
        <v>#VALUE!</v>
      </c>
      <c r="Z21" s="276" t="str">
        <f>IF(Q21&gt;0,VLOOKUP(Q21,linesystem,5,FALSE),"")</f>
        <v/>
      </c>
      <c r="AA21" s="464"/>
      <c r="AB21" s="465"/>
      <c r="AC21" s="239">
        <f>IF(AF21&gt;0,INDEX(maxdata,MATCH($E$1,namelist,0),MATCH(AF21,exercise,0))*IF(AC$10&gt;0,AC$10,1),0)</f>
        <v>0</v>
      </c>
      <c r="AD21" s="266"/>
      <c r="AE21" s="267"/>
      <c r="AF21" s="396"/>
      <c r="AG21" s="397"/>
      <c r="AH21" s="268" t="str">
        <f>IF(AE21&gt;0,VLOOKUP(AE21,linesystem,2,FALSE),"")</f>
        <v/>
      </c>
      <c r="AI21" s="269" t="str">
        <f>IF(AE21&gt;0,VLOOKUP(AE21,linesystem,3,FALSE),"")</f>
        <v/>
      </c>
      <c r="AJ21" s="269" t="str">
        <f>IF(AE21&gt;0,VLOOKUP(AE21,linesystem,4,FALSE),"")</f>
        <v/>
      </c>
      <c r="AK21" s="274" t="e">
        <f>IF(AND(AH21&gt;0,AC21&gt;0),MROUND(AC21*AI21*IF($O$10&gt;0,1,1),5),IF(AND(AH21&gt;0,AE21=0),MROUND(AI21*IF(AC$10&gt;0,AC$10,1),0.05),0))</f>
        <v>#VALUE!</v>
      </c>
      <c r="AL21" s="271"/>
      <c r="AM21" s="272" t="e">
        <f>IF(AND(AH21&gt;0,AC21&gt;0),MROUND(AC21*AJ21*IF($O$10&gt;0,1,1),5),IF(AND(AH21&gt;0,AE21=0),MROUND(AJ21*IF(AC$10&gt;0,AC$10,1),0.05),0))</f>
        <v>#VALUE!</v>
      </c>
      <c r="AN21" s="273" t="str">
        <f>IF(AE21&gt;0,VLOOKUP(AE21,linesystem,5,FALSE),"")</f>
        <v/>
      </c>
      <c r="AO21" s="462"/>
      <c r="AP21" s="468"/>
      <c r="AQ21" s="1"/>
    </row>
    <row r="22" spans="1:43" ht="12.2" customHeight="1" thickBot="1" x14ac:dyDescent="0.25">
      <c r="A22" s="95">
        <f>IF(D22&gt;0,INDEX(maxdata,MATCH($E$1,namelist,0),MATCH(D22,exercise,0))*IF(A$10&gt;0,A$10,1),0)</f>
        <v>0</v>
      </c>
      <c r="B22" s="221"/>
      <c r="C22" s="222"/>
      <c r="D22" s="415"/>
      <c r="E22" s="416"/>
      <c r="F22" s="129" t="str">
        <f>IF(C22&gt;0,VLOOKUP(C22,linesystem,2,FALSE),"")</f>
        <v/>
      </c>
      <c r="G22" s="130" t="str">
        <f>IF(C22&gt;0,VLOOKUP(C22,linesystem,3,FALSE),"")</f>
        <v/>
      </c>
      <c r="H22" s="130" t="str">
        <f>IF(C22&gt;0,VLOOKUP(C22,linesystem,4,FALSE),"")</f>
        <v/>
      </c>
      <c r="I22" s="98" t="e">
        <f>IF(AND(F22&gt;0,A22&gt;0),MROUND(A22*G22*IF(A$10&gt;0,1,1),5),IF(AND(F22&gt;0,A22=0),MROUND(G22*IF(A$10&gt;0,A$10,1),0.05),0))</f>
        <v>#VALUE!</v>
      </c>
      <c r="J22" s="99"/>
      <c r="K22" s="98" t="e">
        <f>IF(AND(F22&gt;0,A22&gt;0),MROUND(A22*H22*IF(A$10&gt;0,1,1),5),IF(AND(F22&gt;0,A22=0),MROUND(H22*IF(A$10&gt;0,A$10,1),0.05),0))</f>
        <v>#VALUE!</v>
      </c>
      <c r="L22" s="131" t="str">
        <f>IF(C22&gt;0,VLOOKUP(C22,linesystem,5,FALSE),"")</f>
        <v/>
      </c>
      <c r="M22" s="440"/>
      <c r="N22" s="441"/>
      <c r="O22" s="239">
        <f>IF(R22&gt;0,INDEX(maxdata,MATCH($E$1,namelist,0),MATCH(R22,exercise,0))*IF(O$10&gt;0,O$10,1),0)</f>
        <v>0</v>
      </c>
      <c r="P22" s="240"/>
      <c r="Q22" s="241"/>
      <c r="R22" s="400"/>
      <c r="S22" s="401"/>
      <c r="T22" s="278" t="str">
        <f>IF(Q22&gt;0,VLOOKUP(Q22,linesystem,2,FALSE),"")</f>
        <v/>
      </c>
      <c r="U22" s="279" t="str">
        <f t="shared" si="0"/>
        <v/>
      </c>
      <c r="V22" s="282" t="str">
        <f t="shared" si="1"/>
        <v/>
      </c>
      <c r="W22" s="242" t="e">
        <f>IF(AND(T22&gt;0,O22&gt;0),MROUND(O22*U22*IF($O$10&gt;0,1,1),5),IF(AND(T22&gt;0,Q22=0),MROUND(U22*IF(O$10&gt;0,O$10,1),0.05),0))</f>
        <v>#VALUE!</v>
      </c>
      <c r="X22" s="245"/>
      <c r="Y22" s="246" t="e">
        <f>IF(AND(T22&gt;0,O22&gt;0),MROUND(O22*V22*IF($O$10&gt;0,1,1),5),IF(AND(T22&gt;0,Q22=0),MROUND(V22*IF(O$10&gt;0,O$10,1),0.05),0))</f>
        <v>#VALUE!</v>
      </c>
      <c r="Z22" s="280" t="str">
        <f>IF(Q22&gt;0,VLOOKUP(Q22,linesystem,5,FALSE),"")</f>
        <v/>
      </c>
      <c r="AA22" s="466"/>
      <c r="AB22" s="467"/>
      <c r="AC22" s="239">
        <f>IF(AF22&gt;0,INDEX(maxdata,MATCH($E$1,namelist,0),MATCH(AF22,exercise,0))*IF(AC$10&gt;0,AC$10,1),0)</f>
        <v>0</v>
      </c>
      <c r="AD22" s="248"/>
      <c r="AE22" s="249"/>
      <c r="AF22" s="400"/>
      <c r="AG22" s="401"/>
      <c r="AH22" s="242" t="str">
        <f>IF(AE22&gt;0,VLOOKUP(AE22,linesystem,2,FALSE),"")</f>
        <v/>
      </c>
      <c r="AI22" s="243" t="str">
        <f>IF(AE22&gt;0,VLOOKUP(AE22,linesystem,3,FALSE),"")</f>
        <v/>
      </c>
      <c r="AJ22" s="243" t="str">
        <f>IF(AE22&gt;0,VLOOKUP(AE22,linesystem,4,FALSE),"")</f>
        <v/>
      </c>
      <c r="AK22" s="242" t="e">
        <f>IF(AND(AH22&gt;0,AC22&gt;0),MROUND(AC22*AI22*IF($O$10&gt;0,1,1),5),IF(AND(AH22&gt;0,AE22=0),MROUND(AI22*IF(AC$10&gt;0,AC$10,1),0.05),0))</f>
        <v>#VALUE!</v>
      </c>
      <c r="AL22" s="245"/>
      <c r="AM22" s="246" t="e">
        <f>IF(AND(AH22&gt;0,AC22&gt;0),MROUND(AC22*AJ22*IF($O$10&gt;0,1,1),5),IF(AND(AH22&gt;0,AE22=0),MROUND(AJ22*IF(AC$10&gt;0,AC$10,1),0.05),0))</f>
        <v>#VALUE!</v>
      </c>
      <c r="AN22" s="247" t="str">
        <f>IF(AE22&gt;0,VLOOKUP(AE22,linesystem,5,FALSE),"")</f>
        <v/>
      </c>
      <c r="AO22" s="450"/>
      <c r="AP22" s="452"/>
      <c r="AQ22" s="1"/>
    </row>
    <row r="23" spans="1:43" s="20" customFormat="1" ht="12.2" customHeight="1" thickBot="1" x14ac:dyDescent="0.25">
      <c r="A23" s="104"/>
      <c r="B23" s="223" t="s">
        <v>229</v>
      </c>
      <c r="C23" s="224"/>
      <c r="D23" s="404" t="str">
        <f>IF(AND(D22&gt;0,D24&gt;0),B23,"")</f>
        <v/>
      </c>
      <c r="E23" s="405"/>
      <c r="F23" s="105"/>
      <c r="G23" s="106"/>
      <c r="H23" s="106"/>
      <c r="I23" s="107"/>
      <c r="J23" s="108"/>
      <c r="K23" s="109"/>
      <c r="L23" s="110"/>
      <c r="M23" s="408"/>
      <c r="N23" s="409"/>
      <c r="O23" s="250"/>
      <c r="P23" s="251" t="s">
        <v>229</v>
      </c>
      <c r="Q23" s="252"/>
      <c r="R23" s="402" t="str">
        <f>IF(AND(R22&gt;0,R24&gt;0),P23,"")</f>
        <v/>
      </c>
      <c r="S23" s="403"/>
      <c r="T23" s="253"/>
      <c r="U23" s="254" t="e">
        <f t="shared" si="0"/>
        <v>#N/A</v>
      </c>
      <c r="V23" s="255" t="e">
        <f t="shared" si="1"/>
        <v>#N/A</v>
      </c>
      <c r="W23" s="256"/>
      <c r="X23" s="257"/>
      <c r="Y23" s="258"/>
      <c r="Z23" s="259"/>
      <c r="AA23" s="453"/>
      <c r="AB23" s="454"/>
      <c r="AC23" s="250"/>
      <c r="AD23" s="251" t="s">
        <v>229</v>
      </c>
      <c r="AE23" s="252"/>
      <c r="AF23" s="402" t="str">
        <f>IF(AND(AF22&gt;0,AF24&gt;0),AD23,"")</f>
        <v/>
      </c>
      <c r="AG23" s="403"/>
      <c r="AH23" s="253"/>
      <c r="AI23" s="260"/>
      <c r="AJ23" s="260"/>
      <c r="AK23" s="256"/>
      <c r="AL23" s="257"/>
      <c r="AM23" s="258"/>
      <c r="AN23" s="259"/>
      <c r="AO23" s="453"/>
      <c r="AP23" s="455"/>
      <c r="AQ23" s="1"/>
    </row>
    <row r="24" spans="1:43" ht="12.2" customHeight="1" thickBot="1" x14ac:dyDescent="0.25">
      <c r="A24" s="95">
        <f>IF(D24&gt;0,INDEX(maxdata,MATCH($E$1,namelist,0),MATCH(D24,exercise,0))*IF(A$10&gt;0,A$10,1),0)</f>
        <v>0</v>
      </c>
      <c r="B24" s="221"/>
      <c r="C24" s="222"/>
      <c r="D24" s="406"/>
      <c r="E24" s="407"/>
      <c r="F24" s="114" t="str">
        <f>IF(C24&gt;0,VLOOKUP(C24,linesystem,2,FALSE),"")</f>
        <v/>
      </c>
      <c r="G24" s="111" t="str">
        <f>IF(C24&gt;0,VLOOKUP(C24,linesystem,3,FALSE),"")</f>
        <v/>
      </c>
      <c r="H24" s="111" t="str">
        <f>IF(C24&gt;0,VLOOKUP(C24,linesystem,4,FALSE),"")</f>
        <v/>
      </c>
      <c r="I24" s="115" t="e">
        <f>IF(AND(F24&gt;0,A24&gt;0),MROUND(A24*G24*IF(A$10&gt;0,1,1),5),IF(AND(F24&gt;0,A24=0),MROUND(G24*IF(A$10&gt;0,A$10,1),0.05),0))</f>
        <v>#VALUE!</v>
      </c>
      <c r="J24" s="116"/>
      <c r="K24" s="115" t="e">
        <f>IF(AND(F24&gt;0,A24&gt;0),MROUND(A24*H24*IF(A$10&gt;0,1,1),5),IF(AND(F24&gt;0,A24=0),MROUND(H24*IF(A$10&gt;0,A$10,1),0.05),0))</f>
        <v>#VALUE!</v>
      </c>
      <c r="L24" s="116" t="str">
        <f>IF(C24&gt;0,VLOOKUP(C24,linesystem,5,FALSE),"")</f>
        <v/>
      </c>
      <c r="M24" s="410"/>
      <c r="N24" s="444"/>
      <c r="O24" s="239">
        <f>IF(R24&gt;0,INDEX(maxdata,MATCH($E$1,namelist,0),MATCH(R24,exercise,0))*IF(O$10&gt;0,O$10,1),0)</f>
        <v>0</v>
      </c>
      <c r="P24" s="248"/>
      <c r="Q24" s="249"/>
      <c r="R24" s="398"/>
      <c r="S24" s="399"/>
      <c r="T24" s="261" t="str">
        <f>IF(Q24&gt;0,VLOOKUP(Q24,linesystem,2,FALSE),"")</f>
        <v/>
      </c>
      <c r="U24" s="254" t="str">
        <f t="shared" si="0"/>
        <v/>
      </c>
      <c r="V24" s="255" t="str">
        <f t="shared" si="1"/>
        <v/>
      </c>
      <c r="W24" s="261" t="e">
        <f>IF(AND(T24&gt;0,O24&gt;0),MROUND(O24*U24*IF($O$10&gt;0,1,1),5),IF(AND(T24&gt;0,Q24=0),MROUND(U24*IF(O$10&gt;0,O$10,1),0.05),0))</f>
        <v>#VALUE!</v>
      </c>
      <c r="X24" s="262"/>
      <c r="Y24" s="263" t="e">
        <f>IF(AND(T24&gt;0,O24&gt;0),MROUND(O24*V24*IF($O$10&gt;0,1,1),5),IF(AND(T24&gt;0,Q24=0),MROUND(V24*IF(O$10&gt;0,O$10,1),0.05),0))</f>
        <v>#VALUE!</v>
      </c>
      <c r="Z24" s="264" t="str">
        <f>IF(Q24&gt;0,VLOOKUP(Q24,linesystem,5,FALSE),"")</f>
        <v/>
      </c>
      <c r="AA24" s="446"/>
      <c r="AB24" s="456"/>
      <c r="AC24" s="239">
        <f>IF(AF24&gt;0,INDEX(maxdata,MATCH($E$1,namelist,0),MATCH(AF24,exercise,0))*IF(AC$10&gt;0,AC$10,1),0)</f>
        <v>0</v>
      </c>
      <c r="AD24" s="248"/>
      <c r="AE24" s="249"/>
      <c r="AF24" s="398"/>
      <c r="AG24" s="399"/>
      <c r="AH24" s="261" t="str">
        <f>IF(AE24&gt;0,VLOOKUP(AE24,linesystem,2,FALSE),"")</f>
        <v/>
      </c>
      <c r="AI24" s="254" t="str">
        <f>IF(AE24&gt;0,VLOOKUP(AE24,linesystem,3,FALSE),"")</f>
        <v/>
      </c>
      <c r="AJ24" s="254" t="str">
        <f>IF(AE24&gt;0,VLOOKUP(AE24,linesystem,4,FALSE),"")</f>
        <v/>
      </c>
      <c r="AK24" s="261" t="e">
        <f>IF(AND(AH24&gt;0,AC24&gt;0),MROUND(AC24*AI24*IF($O$10&gt;0,1,1),5),IF(AND(AH24&gt;0,AE24=0),MROUND(AI24*IF(AC$10&gt;0,AC$10,1),0.05),0))</f>
        <v>#VALUE!</v>
      </c>
      <c r="AL24" s="262"/>
      <c r="AM24" s="263" t="e">
        <f>IF(AND(AH24&gt;0,AC24&gt;0),MROUND(AC24*AJ24*IF($O$10&gt;0,1,1),5),IF(AND(AH24&gt;0,AE24=0),MROUND(AJ24*IF(AC$10&gt;0,AC$10,1),0.05),0))</f>
        <v>#VALUE!</v>
      </c>
      <c r="AN24" s="264" t="str">
        <f>IF(AE24&gt;0,VLOOKUP(AE24,linesystem,5,FALSE),"")</f>
        <v/>
      </c>
      <c r="AO24" s="446"/>
      <c r="AP24" s="447"/>
      <c r="AQ24" s="1"/>
    </row>
    <row r="25" spans="1:43" s="20" customFormat="1" ht="12.2" customHeight="1" thickBot="1" x14ac:dyDescent="0.25">
      <c r="A25" s="104"/>
      <c r="B25" s="223" t="s">
        <v>229</v>
      </c>
      <c r="C25" s="224"/>
      <c r="D25" s="404" t="str">
        <f>IF(AND(D24&gt;0,D26&gt;0),B25,"")</f>
        <v/>
      </c>
      <c r="E25" s="405"/>
      <c r="F25" s="105"/>
      <c r="G25" s="106"/>
      <c r="H25" s="106"/>
      <c r="I25" s="107"/>
      <c r="J25" s="108"/>
      <c r="K25" s="109"/>
      <c r="L25" s="118"/>
      <c r="M25" s="408"/>
      <c r="N25" s="409"/>
      <c r="O25" s="250"/>
      <c r="P25" s="251" t="s">
        <v>229</v>
      </c>
      <c r="Q25" s="252"/>
      <c r="R25" s="402" t="str">
        <f>IF(AND(R24&gt;0,R26&gt;0),P25,"")</f>
        <v/>
      </c>
      <c r="S25" s="403"/>
      <c r="T25" s="253"/>
      <c r="U25" s="254" t="e">
        <f t="shared" si="0"/>
        <v>#N/A</v>
      </c>
      <c r="V25" s="255" t="e">
        <f t="shared" si="1"/>
        <v>#N/A</v>
      </c>
      <c r="W25" s="256"/>
      <c r="X25" s="257"/>
      <c r="Y25" s="258"/>
      <c r="Z25" s="265"/>
      <c r="AA25" s="459"/>
      <c r="AB25" s="460"/>
      <c r="AC25" s="250"/>
      <c r="AD25" s="251" t="s">
        <v>229</v>
      </c>
      <c r="AE25" s="252"/>
      <c r="AF25" s="402" t="str">
        <f>IF(AND(AF24&gt;0,AF26&gt;0),AD25,"")</f>
        <v/>
      </c>
      <c r="AG25" s="403"/>
      <c r="AH25" s="253"/>
      <c r="AI25" s="260"/>
      <c r="AJ25" s="260"/>
      <c r="AK25" s="256"/>
      <c r="AL25" s="257"/>
      <c r="AM25" s="258"/>
      <c r="AN25" s="265"/>
      <c r="AO25" s="459"/>
      <c r="AP25" s="461"/>
      <c r="AQ25" s="1"/>
    </row>
    <row r="26" spans="1:43" ht="12.2" customHeight="1" thickBot="1" x14ac:dyDescent="0.25">
      <c r="A26" s="95">
        <f>IF(D26&gt;0,INDEX(maxdata,MATCH($E$1,namelist,0),MATCH(D26,exercise,0))*IF(A$10&gt;0,A$10,1),0)</f>
        <v>0</v>
      </c>
      <c r="B26" s="221"/>
      <c r="C26" s="222"/>
      <c r="D26" s="412"/>
      <c r="E26" s="413"/>
      <c r="F26" s="119" t="str">
        <f>IF(C26&gt;0,VLOOKUP(C26,linesystem,2,FALSE),"")</f>
        <v/>
      </c>
      <c r="G26" s="120" t="str">
        <f>IF(C26&gt;0,VLOOKUP(C26,linesystem,3,FALSE),"")</f>
        <v/>
      </c>
      <c r="H26" s="120" t="str">
        <f>IF(C26&gt;0,VLOOKUP(C26,linesystem,4,FALSE),"")</f>
        <v/>
      </c>
      <c r="I26" s="121" t="e">
        <f>IF(AND(F26&gt;0,A26&gt;0),MROUND(A26*G26*IF(A$10&gt;0,1,1),5),IF(AND(F26&gt;0,A26=0),MROUND(G26*IF(A$10&gt;0,A$10,1),0.05),0))</f>
        <v>#VALUE!</v>
      </c>
      <c r="J26" s="122"/>
      <c r="K26" s="121" t="e">
        <f>IF(AND(F26&gt;0,A26&gt;0),MROUND(A26*H26*IF(A$10&gt;0,1,1),5),IF(AND(F26&gt;0,A26=0),MROUND(H26*IF(A$10&gt;0,A$10,1),0.05),0))</f>
        <v>#VALUE!</v>
      </c>
      <c r="L26" s="122" t="str">
        <f>IF(C26&gt;0,VLOOKUP(C26,linesystem,5,FALSE),"")</f>
        <v/>
      </c>
      <c r="M26" s="442"/>
      <c r="N26" s="443"/>
      <c r="O26" s="239">
        <f>IF(R26&gt;0,INDEX(maxdata,MATCH($E$1,namelist,0),MATCH(R26,exercise,0))*IF(O$10&gt;0,O$10,1),0)</f>
        <v>0</v>
      </c>
      <c r="P26" s="266"/>
      <c r="Q26" s="267"/>
      <c r="R26" s="396"/>
      <c r="S26" s="397"/>
      <c r="T26" s="268" t="str">
        <f>IF(Q26&gt;0,VLOOKUP(Q26,linesystem,2,FALSE),"")</f>
        <v/>
      </c>
      <c r="U26" s="269" t="str">
        <f t="shared" si="0"/>
        <v/>
      </c>
      <c r="V26" s="270" t="str">
        <f t="shared" si="1"/>
        <v/>
      </c>
      <c r="W26" s="274" t="e">
        <f>IF(AND(T26&gt;0,O26&gt;0),MROUND(O26*U26*IF($O$10&gt;0,1,1),5),IF(AND(T26&gt;0,Q26=0),MROUND(U26*IF(O$10&gt;0,O$10,1),0.05),0))</f>
        <v>#VALUE!</v>
      </c>
      <c r="X26" s="271"/>
      <c r="Y26" s="272" t="e">
        <f>IF(AND(T26&gt;0,O26&gt;0),MROUND(O26*V26*IF($O$10&gt;0,1,1),5),IF(AND(T26&gt;0,Q26=0),MROUND(V26*IF(O$10&gt;0,O$10,1),0.05),0))</f>
        <v>#VALUE!</v>
      </c>
      <c r="Z26" s="273" t="str">
        <f>IF(Q26&gt;0,VLOOKUP(Q26,linesystem,5,FALSE),"")</f>
        <v/>
      </c>
      <c r="AA26" s="462"/>
      <c r="AB26" s="463"/>
      <c r="AC26" s="239">
        <f>IF(AF26&gt;0,INDEX(maxdata,MATCH($E$1,namelist,0),MATCH(AF26,exercise,0))*IF(AC$10&gt;0,AC$10,1),0)</f>
        <v>0</v>
      </c>
      <c r="AD26" s="248"/>
      <c r="AE26" s="249"/>
      <c r="AF26" s="396"/>
      <c r="AG26" s="397"/>
      <c r="AH26" s="274" t="str">
        <f>IF(AE26&gt;0,VLOOKUP(AE26,linesystem,2,FALSE),"")</f>
        <v/>
      </c>
      <c r="AI26" s="275" t="str">
        <f>IF(AE26&gt;0,VLOOKUP(AE26,linesystem,3,FALSE),"")</f>
        <v/>
      </c>
      <c r="AJ26" s="275" t="str">
        <f>IF(AE26&gt;0,VLOOKUP(AE26,linesystem,4,FALSE),"")</f>
        <v/>
      </c>
      <c r="AK26" s="274" t="e">
        <f>IF(AND(AH26&gt;0,AC26&gt;0),MROUND(AC26*AI26*IF($O$10&gt;0,1,1),5),IF(AND(AH26&gt;0,AE26=0),MROUND(AI26*IF(AC$10&gt;0,AC$10,1),0.05),0))</f>
        <v>#VALUE!</v>
      </c>
      <c r="AL26" s="271"/>
      <c r="AM26" s="272" t="e">
        <f>IF(AND(AH26&gt;0,AC26&gt;0),MROUND(AC26*AJ26*IF($O$10&gt;0,1,1),5),IF(AND(AH26&gt;0,AE26=0),MROUND(AJ26*IF(AC$10&gt;0,AC$10,1),0.05),0))</f>
        <v>#VALUE!</v>
      </c>
      <c r="AN26" s="276" t="str">
        <f>IF(AE26&gt;0,VLOOKUP(AE26,linesystem,5,FALSE),"")</f>
        <v/>
      </c>
      <c r="AO26" s="464"/>
      <c r="AP26" s="465"/>
      <c r="AQ26" s="1"/>
    </row>
    <row r="27" spans="1:43" s="60" customFormat="1" ht="12.2" customHeight="1" thickBot="1" x14ac:dyDescent="0.25">
      <c r="A27" s="95">
        <f>IF(D27&gt;0,INDEX(maxdata,MATCH($E$1,namelist,0),MATCH(D27,exercise,0))*IF(A$10&gt;0,A$10,1),0)</f>
        <v>0</v>
      </c>
      <c r="B27" s="225"/>
      <c r="C27" s="226"/>
      <c r="D27" s="415"/>
      <c r="E27" s="416"/>
      <c r="F27" s="96" t="str">
        <f>IF(C27&gt;0,VLOOKUP(C27,linesystem,2,FALSE),"")</f>
        <v/>
      </c>
      <c r="G27" s="97" t="str">
        <f>IF(C27&gt;0,VLOOKUP(C27,linesystem,3,FALSE),"")</f>
        <v/>
      </c>
      <c r="H27" s="97" t="str">
        <f>IF(C27&gt;0,VLOOKUP(C27,linesystem,4,FALSE),"")</f>
        <v/>
      </c>
      <c r="I27" s="98" t="e">
        <f>IF(AND(F27&gt;0,A27&gt;0),MROUND(A27*G27*IF(A$10&gt;0,1,1),5),IF(AND(F27&gt;0,A27=0),MROUND(G27*IF(A$10&gt;0,A$10,1),0.05),0))</f>
        <v>#VALUE!</v>
      </c>
      <c r="J27" s="99"/>
      <c r="K27" s="98" t="e">
        <f>IF(AND(F27&gt;0,A27&gt;0),MROUND(A27*H27*IF(A$10&gt;0,1,1),5),IF(AND(F27&gt;0,A27=0),MROUND(H27*IF(A$10&gt;0,A$10,1),0.05),0))</f>
        <v>#VALUE!</v>
      </c>
      <c r="L27" s="99" t="str">
        <f>IF(C27&gt;0,VLOOKUP(C27,linesystem,5,FALSE),"")</f>
        <v/>
      </c>
      <c r="M27" s="435"/>
      <c r="N27" s="436"/>
      <c r="O27" s="239">
        <f>IF(R27&gt;0,INDEX(maxdata,MATCH($E$1,namelist,0),MATCH(R27,exercise,0))*IF(O$10&gt;0,O$10,1),0)</f>
        <v>0</v>
      </c>
      <c r="P27" s="240"/>
      <c r="Q27" s="241"/>
      <c r="R27" s="400"/>
      <c r="S27" s="401"/>
      <c r="T27" s="242" t="str">
        <f>IF(Q27&gt;0,VLOOKUP(Q27,linesystem,2,FALSE),"")</f>
        <v/>
      </c>
      <c r="U27" s="243" t="str">
        <f t="shared" si="0"/>
        <v/>
      </c>
      <c r="V27" s="244" t="str">
        <f t="shared" si="1"/>
        <v/>
      </c>
      <c r="W27" s="278" t="e">
        <f>IF(AND(T27&gt;0,O27&gt;0),MROUND(O27*U27*IF($O$10&gt;0,1,1),5),IF(AND(T27&gt;0,Q27=0),MROUND(U27*IF(O$10&gt;0,O$10,1),0.05),0))</f>
        <v>#VALUE!</v>
      </c>
      <c r="X27" s="245"/>
      <c r="Y27" s="246" t="e">
        <f>IF(AND(T27&gt;0,O27&gt;0),MROUND(O27*V27*IF($O$10&gt;0,1,1),5),IF(AND(T27&gt;0,Q27=0),MROUND(V27*IF(O$10&gt;0,O$10,1),0.05),0))</f>
        <v>#VALUE!</v>
      </c>
      <c r="Z27" s="247" t="str">
        <f>IF(Q27&gt;0,VLOOKUP(Q27,linesystem,5,FALSE),"")</f>
        <v/>
      </c>
      <c r="AA27" s="450"/>
      <c r="AB27" s="452"/>
      <c r="AC27" s="239">
        <f>IF(AF27&gt;0,INDEX(maxdata,MATCH($E$1,namelist,0),MATCH(AF27,exercise,0))*IF(AC$10&gt;0,AC$10,1),0)</f>
        <v>0</v>
      </c>
      <c r="AD27" s="240"/>
      <c r="AE27" s="241"/>
      <c r="AF27" s="400"/>
      <c r="AG27" s="401"/>
      <c r="AH27" s="278" t="str">
        <f>IF(AE27&gt;0,VLOOKUP(AE27,linesystem,2,FALSE),"")</f>
        <v/>
      </c>
      <c r="AI27" s="279" t="str">
        <f>IF(AE27&gt;0,VLOOKUP(AE27,linesystem,3,FALSE),"")</f>
        <v/>
      </c>
      <c r="AJ27" s="279" t="str">
        <f>IF(AE27&gt;0,VLOOKUP(AE27,linesystem,4,FALSE),"")</f>
        <v/>
      </c>
      <c r="AK27" s="278" t="e">
        <f>IF(AND(AH27&gt;0,AC27&gt;0),MROUND(AC27*AI27*IF($O$10&gt;0,1,1),5),IF(AND(AH27&gt;0,AE27=0),MROUND(AI27*IF(AC$10&gt;0,AC$10,1),0.05),0))</f>
        <v>#VALUE!</v>
      </c>
      <c r="AL27" s="245"/>
      <c r="AM27" s="246" t="e">
        <f>IF(AND(AH27&gt;0,AC27&gt;0),MROUND(AC27*AJ27*IF($O$10&gt;0,1,1),5),IF(AND(AH27&gt;0,AE27=0),MROUND(AJ27*IF(AC$10&gt;0,AC$10,1),0.05),0))</f>
        <v>#VALUE!</v>
      </c>
      <c r="AN27" s="280" t="str">
        <f>IF(AE27&gt;0,VLOOKUP(AE27,linesystem,5,FALSE),"")</f>
        <v/>
      </c>
      <c r="AO27" s="457"/>
      <c r="AP27" s="458"/>
      <c r="AQ27" s="61"/>
    </row>
    <row r="28" spans="1:43" s="113" customFormat="1" ht="12.2" customHeight="1" thickBot="1" x14ac:dyDescent="0.25">
      <c r="A28" s="104"/>
      <c r="B28" s="223" t="s">
        <v>229</v>
      </c>
      <c r="C28" s="224"/>
      <c r="D28" s="404" t="str">
        <f>IF(AND(D27&gt;0,D29&gt;0),B28,"")</f>
        <v/>
      </c>
      <c r="E28" s="405"/>
      <c r="F28" s="105"/>
      <c r="G28" s="106"/>
      <c r="H28" s="106"/>
      <c r="I28" s="107"/>
      <c r="J28" s="108"/>
      <c r="K28" s="109"/>
      <c r="L28" s="110"/>
      <c r="M28" s="408"/>
      <c r="N28" s="437"/>
      <c r="O28" s="250"/>
      <c r="P28" s="251" t="s">
        <v>229</v>
      </c>
      <c r="Q28" s="252"/>
      <c r="R28" s="402" t="str">
        <f>IF(AND(R27&gt;0,R29&gt;0),P28,"")</f>
        <v/>
      </c>
      <c r="S28" s="403"/>
      <c r="T28" s="253"/>
      <c r="U28" s="254" t="e">
        <f t="shared" si="0"/>
        <v>#N/A</v>
      </c>
      <c r="V28" s="255" t="e">
        <f t="shared" si="1"/>
        <v>#N/A</v>
      </c>
      <c r="W28" s="256"/>
      <c r="X28" s="257"/>
      <c r="Y28" s="258"/>
      <c r="Z28" s="259"/>
      <c r="AA28" s="453"/>
      <c r="AB28" s="455"/>
      <c r="AC28" s="250"/>
      <c r="AD28" s="251" t="s">
        <v>229</v>
      </c>
      <c r="AE28" s="252"/>
      <c r="AF28" s="402" t="str">
        <f>IF(AND(AF27&gt;0,AF29&gt;0),AD28,"")</f>
        <v/>
      </c>
      <c r="AG28" s="403"/>
      <c r="AH28" s="253"/>
      <c r="AI28" s="260"/>
      <c r="AJ28" s="260"/>
      <c r="AK28" s="256"/>
      <c r="AL28" s="257"/>
      <c r="AM28" s="258"/>
      <c r="AN28" s="259"/>
      <c r="AO28" s="453"/>
      <c r="AP28" s="455"/>
      <c r="AQ28" s="61"/>
    </row>
    <row r="29" spans="1:43" s="60" customFormat="1" ht="12.2" customHeight="1" thickBot="1" x14ac:dyDescent="0.25">
      <c r="A29" s="95">
        <f>IF(D29&gt;0,INDEX(maxdata,MATCH($E$1,namelist,0),MATCH(D29,exercise,0))*IF(A$10&gt;0,A$10,1),0)</f>
        <v>0</v>
      </c>
      <c r="B29" s="221"/>
      <c r="C29" s="222"/>
      <c r="D29" s="406"/>
      <c r="E29" s="407"/>
      <c r="F29" s="114" t="str">
        <f>IF(C29&gt;0,VLOOKUP(C29,linesystem,2,FALSE),"")</f>
        <v/>
      </c>
      <c r="G29" s="111" t="str">
        <f>IF(C29&gt;0,VLOOKUP(C29,linesystem,3,FALSE),"")</f>
        <v/>
      </c>
      <c r="H29" s="111" t="str">
        <f>IF(C29&gt;0,VLOOKUP(C29,linesystem,4,FALSE),"")</f>
        <v/>
      </c>
      <c r="I29" s="115" t="e">
        <f>IF(AND(F29&gt;0,A29&gt;0),MROUND(A29*G29*IF(A$10&gt;0,1,1),5),IF(AND(F29&gt;0,A29=0),MROUND(G29*IF(A$10&gt;0,A$10,1),0.05),0))</f>
        <v>#VALUE!</v>
      </c>
      <c r="J29" s="116"/>
      <c r="K29" s="115" t="e">
        <f>IF(AND(F29&gt;0,A29&gt;0),MROUND(A29*H29*IF(A$10&gt;0,1,1),5),IF(AND(F29&gt;0,A29=0),MROUND(H29*IF(A$10&gt;0,A$10,1),0.05),0))</f>
        <v>#VALUE!</v>
      </c>
      <c r="L29" s="116" t="str">
        <f>IF(C29&gt;0,VLOOKUP(C29,linesystem,5,FALSE),"")</f>
        <v/>
      </c>
      <c r="M29" s="410"/>
      <c r="N29" s="411"/>
      <c r="O29" s="239">
        <f>IF(R29&gt;0,INDEX(maxdata,MATCH($E$1,namelist,0),MATCH(R29,exercise,0))*IF(O$10&gt;0,O$10,1),0)</f>
        <v>0</v>
      </c>
      <c r="P29" s="248"/>
      <c r="Q29" s="249"/>
      <c r="R29" s="398"/>
      <c r="S29" s="399"/>
      <c r="T29" s="261" t="str">
        <f>IF(Q29&gt;0,VLOOKUP(Q29,linesystem,2,FALSE),"")</f>
        <v/>
      </c>
      <c r="U29" s="254" t="str">
        <f t="shared" si="0"/>
        <v/>
      </c>
      <c r="V29" s="255" t="str">
        <f t="shared" si="1"/>
        <v/>
      </c>
      <c r="W29" s="261" t="e">
        <f>IF(AND(T29&gt;0,O29&gt;0),MROUND(O29*U29*IF($O$10&gt;0,1,1),5),IF(AND(T29&gt;0,Q29=0),MROUND(U29*IF(O$10&gt;0,O$10,1),0.05),0))</f>
        <v>#VALUE!</v>
      </c>
      <c r="X29" s="262"/>
      <c r="Y29" s="263" t="e">
        <f>IF(AND(T29&gt;0,O29&gt;0),MROUND(O29*V29*IF($O$10&gt;0,1,1),5),IF(AND(T29&gt;0,Q29=0),MROUND(V29*IF(O$10&gt;0,O$10,1),0.05),0))</f>
        <v>#VALUE!</v>
      </c>
      <c r="Z29" s="264" t="str">
        <f>IF(Q29&gt;0,VLOOKUP(Q29,linesystem,5,FALSE),"")</f>
        <v/>
      </c>
      <c r="AA29" s="446"/>
      <c r="AB29" s="447"/>
      <c r="AC29" s="239">
        <f>IF(AF29&gt;0,INDEX(maxdata,MATCH($E$1,namelist,0),MATCH(AF29,exercise,0))*IF(AC$10&gt;0,AC$10,1),0)</f>
        <v>0</v>
      </c>
      <c r="AD29" s="248"/>
      <c r="AE29" s="249"/>
      <c r="AF29" s="398"/>
      <c r="AG29" s="399"/>
      <c r="AH29" s="261" t="str">
        <f>IF(AE29&gt;0,VLOOKUP(AE29,linesystem,2,FALSE),"")</f>
        <v/>
      </c>
      <c r="AI29" s="254" t="str">
        <f>IF(AE29&gt;0,VLOOKUP(AE29,linesystem,3,FALSE),"")</f>
        <v/>
      </c>
      <c r="AJ29" s="254" t="str">
        <f>IF(AE29&gt;0,VLOOKUP(AE29,linesystem,4,FALSE),"")</f>
        <v/>
      </c>
      <c r="AK29" s="261" t="e">
        <f>IF(AND(AH29&gt;0,AC29&gt;0),MROUND(AC29*AI29*IF($O$10&gt;0,1,1),5),IF(AND(AH29&gt;0,AE29=0),MROUND(AI29*IF(AC$10&gt;0,AC$10,1),0.05),0))</f>
        <v>#VALUE!</v>
      </c>
      <c r="AL29" s="262"/>
      <c r="AM29" s="263" t="e">
        <f>IF(AND(AH29&gt;0,AC29&gt;0),MROUND(AC29*AJ29*IF($O$10&gt;0,1,1),5),IF(AND(AH29&gt;0,AE29=0),MROUND(AJ29*IF(AC$10&gt;0,AC$10,1),0.05),0))</f>
        <v>#VALUE!</v>
      </c>
      <c r="AN29" s="264" t="str">
        <f>IF(AE29&gt;0,VLOOKUP(AE29,linesystem,5,FALSE),"")</f>
        <v/>
      </c>
      <c r="AO29" s="446"/>
      <c r="AP29" s="447"/>
      <c r="AQ29" s="61"/>
    </row>
    <row r="30" spans="1:43" s="113" customFormat="1" ht="12.2" customHeight="1" thickBot="1" x14ac:dyDescent="0.25">
      <c r="A30" s="104"/>
      <c r="B30" s="223" t="s">
        <v>229</v>
      </c>
      <c r="C30" s="224"/>
      <c r="D30" s="404" t="str">
        <f>IF(AND(D29&gt;0,D31&gt;0),B30,"")</f>
        <v/>
      </c>
      <c r="E30" s="405"/>
      <c r="F30" s="105"/>
      <c r="G30" s="106"/>
      <c r="H30" s="106"/>
      <c r="I30" s="107"/>
      <c r="J30" s="108"/>
      <c r="K30" s="109"/>
      <c r="L30" s="118"/>
      <c r="M30" s="408"/>
      <c r="N30" s="437"/>
      <c r="O30" s="250"/>
      <c r="P30" s="251" t="s">
        <v>229</v>
      </c>
      <c r="Q30" s="252"/>
      <c r="R30" s="402" t="str">
        <f>IF(AND(R29&gt;0,R31&gt;0),P30,"")</f>
        <v/>
      </c>
      <c r="S30" s="403"/>
      <c r="T30" s="253"/>
      <c r="U30" s="254" t="e">
        <f t="shared" si="0"/>
        <v>#N/A</v>
      </c>
      <c r="V30" s="255" t="e">
        <f t="shared" si="1"/>
        <v>#N/A</v>
      </c>
      <c r="W30" s="256"/>
      <c r="X30" s="257"/>
      <c r="Y30" s="258"/>
      <c r="Z30" s="265"/>
      <c r="AA30" s="459"/>
      <c r="AB30" s="461"/>
      <c r="AC30" s="250"/>
      <c r="AD30" s="251" t="s">
        <v>229</v>
      </c>
      <c r="AE30" s="252"/>
      <c r="AF30" s="402" t="str">
        <f>IF(AND(AF29&gt;0,AF31&gt;0),AD30,"")</f>
        <v/>
      </c>
      <c r="AG30" s="403"/>
      <c r="AH30" s="253"/>
      <c r="AI30" s="260"/>
      <c r="AJ30" s="260"/>
      <c r="AK30" s="256"/>
      <c r="AL30" s="257"/>
      <c r="AM30" s="258"/>
      <c r="AN30" s="265"/>
      <c r="AO30" s="459"/>
      <c r="AP30" s="461"/>
      <c r="AQ30" s="61"/>
    </row>
    <row r="31" spans="1:43" s="60" customFormat="1" ht="12.2" customHeight="1" thickBot="1" x14ac:dyDescent="0.25">
      <c r="A31" s="95">
        <f>IF(D31&gt;0,INDEX(maxdata,MATCH($E$1,namelist,0),MATCH(D31,exercise,0))*IF(A$10&gt;0,A$10,1),0)</f>
        <v>0</v>
      </c>
      <c r="B31" s="227"/>
      <c r="C31" s="228"/>
      <c r="D31" s="412"/>
      <c r="E31" s="413"/>
      <c r="F31" s="132" t="str">
        <f>IF(C31&gt;0,VLOOKUP(C31,linesystem,2,FALSE),"")</f>
        <v/>
      </c>
      <c r="G31" s="127" t="str">
        <f>IF(C31&gt;0,VLOOKUP(C31,linesystem,3,FALSE),"")</f>
        <v/>
      </c>
      <c r="H31" s="127" t="str">
        <f>IF(C31&gt;0,VLOOKUP(C31,linesystem,4,FALSE),"")</f>
        <v/>
      </c>
      <c r="I31" s="121" t="e">
        <f>IF(AND(F31&gt;0,A31&gt;0),MROUND(A31*G31*IF(A$10&gt;0,1,1),5),IF(AND(F31&gt;0,A31=0),MROUND(G31*IF(A$10&gt;0,A$10,1),0.05),0))</f>
        <v>#VALUE!</v>
      </c>
      <c r="J31" s="122"/>
      <c r="K31" s="121" t="e">
        <f>IF(AND(F31&gt;0,A31&gt;0),MROUND(A31*H31*IF(A$10&gt;0,1,1),5),IF(AND(F31&gt;0,A31=0),MROUND(H31*IF(A$10&gt;0,A$10,1),0.05),0))</f>
        <v>#VALUE!</v>
      </c>
      <c r="L31" s="128" t="str">
        <f>IF(C31&gt;0,VLOOKUP(C31,linesystem,5,FALSE),"")</f>
        <v/>
      </c>
      <c r="M31" s="438"/>
      <c r="N31" s="439"/>
      <c r="O31" s="239">
        <f>IF(R31&gt;0,INDEX(maxdata,MATCH($E$1,namelist,0),MATCH(R31,exercise,0))*IF(O$10&gt;0,O$10,1),0)</f>
        <v>0</v>
      </c>
      <c r="P31" s="266"/>
      <c r="Q31" s="267"/>
      <c r="R31" s="396"/>
      <c r="S31" s="397"/>
      <c r="T31" s="274" t="str">
        <f>IF(Q31&gt;0,VLOOKUP(Q31,linesystem,2,FALSE),"")</f>
        <v/>
      </c>
      <c r="U31" s="275" t="str">
        <f t="shared" si="0"/>
        <v/>
      </c>
      <c r="V31" s="281" t="str">
        <f t="shared" si="1"/>
        <v/>
      </c>
      <c r="W31" s="268" t="e">
        <f>IF(AND(T31&gt;0,O31&gt;0),MROUND(O31*U31*IF($O$10&gt;0,1,1),5),IF(AND(T31&gt;0,Q31=0),MROUND(U31*IF(O$10&gt;0,O$10,1),0.05),0))</f>
        <v>#VALUE!</v>
      </c>
      <c r="X31" s="271"/>
      <c r="Y31" s="272" t="e">
        <f>IF(AND(T31&gt;0,O31&gt;0),MROUND(O31*V31*IF($O$10&gt;0,1,1),5),IF(AND(T31&gt;0,Q31=0),MROUND(V31*IF(O$10&gt;0,O$10,1),0.05),0))</f>
        <v>#VALUE!</v>
      </c>
      <c r="Z31" s="276" t="str">
        <f>IF(Q31&gt;0,VLOOKUP(Q31,linesystem,5,FALSE),"")</f>
        <v/>
      </c>
      <c r="AA31" s="464"/>
      <c r="AB31" s="465"/>
      <c r="AC31" s="239">
        <f>IF(AF31&gt;0,INDEX(maxdata,MATCH($E$1,namelist,0),MATCH(AF31,exercise,0))*IF(AC$10&gt;0,AC$10,1),0)</f>
        <v>0</v>
      </c>
      <c r="AD31" s="266"/>
      <c r="AE31" s="267"/>
      <c r="AF31" s="396"/>
      <c r="AG31" s="397"/>
      <c r="AH31" s="268" t="str">
        <f>IF(AE31&gt;0,VLOOKUP(AE31,linesystem,2,FALSE),"")</f>
        <v/>
      </c>
      <c r="AI31" s="269" t="str">
        <f>IF(AE31&gt;0,VLOOKUP(AE31,linesystem,3,FALSE),"")</f>
        <v/>
      </c>
      <c r="AJ31" s="269" t="str">
        <f>IF(AE31&gt;0,VLOOKUP(AE31,linesystem,4,FALSE),"")</f>
        <v/>
      </c>
      <c r="AK31" s="268" t="e">
        <f>IF(AND(AH31&gt;0,AC31&gt;0),MROUND(AC31*AI31*IF($O$10&gt;0,1,1),5),IF(AND(AH31&gt;0,AE31=0),MROUND(AI31*IF(AC$10&gt;0,AC$10,1),0.05),0))</f>
        <v>#VALUE!</v>
      </c>
      <c r="AL31" s="271"/>
      <c r="AM31" s="272" t="e">
        <f>IF(AND(AH31&gt;0,AC31&gt;0),MROUND(AC31*AJ31*IF($O$10&gt;0,1,1),5),IF(AND(AH31&gt;0,AE31=0),MROUND(AJ31*IF(AC$10&gt;0,AC$10,1),0.05),0))</f>
        <v>#VALUE!</v>
      </c>
      <c r="AN31" s="273" t="str">
        <f>IF(AE31&gt;0,VLOOKUP(AE31,linesystem,5,FALSE),"")</f>
        <v/>
      </c>
      <c r="AO31" s="462"/>
      <c r="AP31" s="468"/>
      <c r="AQ31" s="61"/>
    </row>
    <row r="32" spans="1:43" s="60" customFormat="1" ht="12.2" customHeight="1" thickBot="1" x14ac:dyDescent="0.25">
      <c r="A32" s="95">
        <f>IF(D32&gt;0,INDEX(maxdata,MATCH($E$1,namelist,0),MATCH(D32,exercise,0))*IF(A$10&gt;0,A$10,1),0)</f>
        <v>0</v>
      </c>
      <c r="B32" s="221"/>
      <c r="C32" s="222"/>
      <c r="D32" s="415"/>
      <c r="E32" s="416"/>
      <c r="F32" s="129" t="str">
        <f>IF(C32&gt;0,VLOOKUP(C32,linesystem,2,FALSE),"")</f>
        <v/>
      </c>
      <c r="G32" s="130" t="str">
        <f>IF(C32&gt;0,VLOOKUP(C32,linesystem,3,FALSE),"")</f>
        <v/>
      </c>
      <c r="H32" s="130" t="str">
        <f>IF(C32&gt;0,VLOOKUP(C32,linesystem,4,FALSE),"")</f>
        <v/>
      </c>
      <c r="I32" s="98" t="e">
        <f>IF(AND(F32&gt;0,A32&gt;0),MROUND(A32*G32*IF(A$10&gt;0,1,1),5),IF(AND(F32&gt;0,A32=0),MROUND(G32*IF(A$10&gt;0,A$10,1),0.05),0))</f>
        <v>#VALUE!</v>
      </c>
      <c r="J32" s="99"/>
      <c r="K32" s="98" t="e">
        <f>IF(AND(F32&gt;0,A32&gt;0),MROUND(A32*H32*IF(A$10&gt;0,1,1),5),IF(AND(F32&gt;0,A32=0),MROUND(H32*IF(A$10&gt;0,A$10,1),0.05),0))</f>
        <v>#VALUE!</v>
      </c>
      <c r="L32" s="131" t="str">
        <f>IF(C32&gt;0,VLOOKUP(C32,linesystem,5,FALSE),"")</f>
        <v/>
      </c>
      <c r="M32" s="440"/>
      <c r="N32" s="441"/>
      <c r="O32" s="239">
        <f>IF(R32&gt;0,INDEX(maxdata,MATCH($E$1,namelist,0),MATCH(R32,exercise,0))*IF(O$10&gt;0,O$10,1),0)</f>
        <v>0</v>
      </c>
      <c r="P32" s="248"/>
      <c r="Q32" s="249"/>
      <c r="R32" s="400"/>
      <c r="S32" s="401"/>
      <c r="T32" s="278" t="str">
        <f>IF(Q32&gt;0,VLOOKUP(Q32,linesystem,2,FALSE),"")</f>
        <v/>
      </c>
      <c r="U32" s="279" t="str">
        <f t="shared" si="0"/>
        <v/>
      </c>
      <c r="V32" s="282" t="str">
        <f t="shared" si="1"/>
        <v/>
      </c>
      <c r="W32" s="242" t="e">
        <f>IF(AND(T32&gt;0,O32&gt;0),MROUND(O32*U32*IF($O$10&gt;0,1,1),5),IF(AND(T32&gt;0,Q32=0),MROUND(U32*IF(O$10&gt;0,O$10,1),0.05),0))</f>
        <v>#VALUE!</v>
      </c>
      <c r="X32" s="245"/>
      <c r="Y32" s="246" t="e">
        <f>IF(AND(T32&gt;0,O32&gt;0),MROUND(O32*V32*IF($O$10&gt;0,1,1),5),IF(AND(T32&gt;0,Q32=0),MROUND(V32*IF(O$10&gt;0,O$10,1),0.05),0))</f>
        <v>#VALUE!</v>
      </c>
      <c r="Z32" s="280" t="str">
        <f>IF(Q32&gt;0,VLOOKUP(Q32,linesystem,5,FALSE),"")</f>
        <v/>
      </c>
      <c r="AA32" s="457"/>
      <c r="AB32" s="469"/>
      <c r="AC32" s="239">
        <f>IF(AF32&gt;0,INDEX(maxdata,MATCH($E$1,namelist,0),MATCH(AF32,exercise,0))*IF(AC$10&gt;0,AC$10,1),0)</f>
        <v>0</v>
      </c>
      <c r="AD32" s="248"/>
      <c r="AE32" s="249"/>
      <c r="AF32" s="400"/>
      <c r="AG32" s="401"/>
      <c r="AH32" s="242" t="str">
        <f>IF(AE32&gt;0,VLOOKUP(AE32,linesystem,2,FALSE),"")</f>
        <v/>
      </c>
      <c r="AI32" s="243" t="str">
        <f>IF(AE32&gt;0,VLOOKUP(AE32,linesystem,3,FALSE),"")</f>
        <v/>
      </c>
      <c r="AJ32" s="243" t="str">
        <f>IF(AE32&gt;0,VLOOKUP(AE32,linesystem,4,FALSE),"")</f>
        <v/>
      </c>
      <c r="AK32" s="242" t="e">
        <f>IF(AND(AH32&gt;0,AC32&gt;0),MROUND(AC32*AI32*IF($O$10&gt;0,1,1),5),IF(AND(AH32&gt;0,AE32=0),MROUND(AI32*IF(AC$10&gt;0,AC$10,1),0.05),0))</f>
        <v>#VALUE!</v>
      </c>
      <c r="AL32" s="245"/>
      <c r="AM32" s="246" t="e">
        <f>IF(AND(AH32&gt;0,AC32&gt;0),MROUND(AC32*AJ32*IF($O$10&gt;0,1,1),5),IF(AND(AH32&gt;0,AE32=0),MROUND(AJ32*IF(AC$10&gt;0,AC$10,1),0.05),0))</f>
        <v>#VALUE!</v>
      </c>
      <c r="AN32" s="247" t="str">
        <f>IF(AE32&gt;0,VLOOKUP(AE32,linesystem,5,FALSE),"")</f>
        <v/>
      </c>
      <c r="AO32" s="450"/>
      <c r="AP32" s="452"/>
      <c r="AQ32" s="61"/>
    </row>
    <row r="33" spans="1:43" s="113" customFormat="1" ht="12.2" customHeight="1" thickBot="1" x14ac:dyDescent="0.25">
      <c r="A33" s="104"/>
      <c r="B33" s="223" t="s">
        <v>229</v>
      </c>
      <c r="C33" s="224"/>
      <c r="D33" s="404" t="str">
        <f>IF(AND(D32&gt;0,D34&gt;0),B33,"")</f>
        <v/>
      </c>
      <c r="E33" s="405"/>
      <c r="F33" s="105"/>
      <c r="G33" s="106"/>
      <c r="H33" s="106"/>
      <c r="I33" s="107"/>
      <c r="J33" s="108"/>
      <c r="K33" s="109"/>
      <c r="L33" s="110"/>
      <c r="M33" s="408"/>
      <c r="N33" s="409"/>
      <c r="O33" s="250"/>
      <c r="P33" s="251" t="s">
        <v>229</v>
      </c>
      <c r="Q33" s="252"/>
      <c r="R33" s="402" t="str">
        <f>IF(AND(R32&gt;0,R34&gt;0),P33,"")</f>
        <v/>
      </c>
      <c r="S33" s="403"/>
      <c r="T33" s="253"/>
      <c r="U33" s="254" t="e">
        <f t="shared" si="0"/>
        <v>#N/A</v>
      </c>
      <c r="V33" s="255" t="e">
        <f t="shared" si="1"/>
        <v>#N/A</v>
      </c>
      <c r="W33" s="256"/>
      <c r="X33" s="257"/>
      <c r="Y33" s="258"/>
      <c r="Z33" s="259"/>
      <c r="AA33" s="453"/>
      <c r="AB33" s="454"/>
      <c r="AC33" s="250"/>
      <c r="AD33" s="251" t="s">
        <v>229</v>
      </c>
      <c r="AE33" s="252"/>
      <c r="AF33" s="402" t="str">
        <f>IF(AND(AF32&gt;0,AF34&gt;0),AD33,"")</f>
        <v/>
      </c>
      <c r="AG33" s="403"/>
      <c r="AH33" s="253"/>
      <c r="AI33" s="260"/>
      <c r="AJ33" s="260"/>
      <c r="AK33" s="256"/>
      <c r="AL33" s="257"/>
      <c r="AM33" s="258"/>
      <c r="AN33" s="259"/>
      <c r="AO33" s="453"/>
      <c r="AP33" s="455"/>
      <c r="AQ33" s="61"/>
    </row>
    <row r="34" spans="1:43" s="60" customFormat="1" ht="10.5" customHeight="1" thickBot="1" x14ac:dyDescent="0.25">
      <c r="A34" s="95">
        <f>IF(D34&gt;0,INDEX(maxdata,MATCH($E$1,namelist,0),MATCH(D34,exercise,0))*IF(A$10&gt;0,A$10,1),0)</f>
        <v>0</v>
      </c>
      <c r="B34" s="221"/>
      <c r="C34" s="222"/>
      <c r="D34" s="406"/>
      <c r="E34" s="407"/>
      <c r="F34" s="114" t="str">
        <f>IF(C34&gt;0,VLOOKUP(C34,linesystem,2,FALSE),"")</f>
        <v/>
      </c>
      <c r="G34" s="111" t="str">
        <f>IF(C34&gt;0,VLOOKUP(C34,linesystem,3,FALSE),"")</f>
        <v/>
      </c>
      <c r="H34" s="111" t="str">
        <f>IF(C34&gt;0,VLOOKUP(C34,linesystem,4,FALSE),"")</f>
        <v/>
      </c>
      <c r="I34" s="115" t="e">
        <f>IF(AND(F34&gt;0,A34&gt;0),MROUND(A34*G34*IF(A$10&gt;0,1,1),5),IF(AND(F34&gt;0,A34=0),MROUND(G34*IF(A$10&gt;0,A$10,1),0.05),0))</f>
        <v>#VALUE!</v>
      </c>
      <c r="J34" s="116"/>
      <c r="K34" s="115" t="e">
        <f>IF(AND(F34&gt;0,A34&gt;0),MROUND(A34*H34*IF(A$10&gt;0,1,1),5),IF(AND(F34&gt;0,A34=0),MROUND(H34*IF(A$10&gt;0,A$10,1),0.05),0))</f>
        <v>#VALUE!</v>
      </c>
      <c r="L34" s="116" t="str">
        <f>IF(C34&gt;0,VLOOKUP(C34,linesystem,5,FALSE),"")</f>
        <v/>
      </c>
      <c r="M34" s="410"/>
      <c r="N34" s="444"/>
      <c r="O34" s="239">
        <f>IF(R34&gt;0,INDEX(maxdata,MATCH($E$1,namelist,0),MATCH(R34,exercise,0))*IF(O$10&gt;0,O$10,1),0)</f>
        <v>0</v>
      </c>
      <c r="P34" s="248"/>
      <c r="Q34" s="249"/>
      <c r="R34" s="398"/>
      <c r="S34" s="399"/>
      <c r="T34" s="261" t="str">
        <f>IF(Q34&gt;0,VLOOKUP(Q34,linesystem,2,FALSE),"")</f>
        <v/>
      </c>
      <c r="U34" s="254" t="str">
        <f t="shared" si="0"/>
        <v/>
      </c>
      <c r="V34" s="255" t="str">
        <f t="shared" si="1"/>
        <v/>
      </c>
      <c r="W34" s="261" t="e">
        <f>IF(AND(T34&gt;0,O34&gt;0),MROUND(O34*U34*IF($O$10&gt;0,1,1),5),IF(AND(T34&gt;0,Q34=0),MROUND(U34*IF(O$10&gt;0,O$10,1),0.05),0))</f>
        <v>#VALUE!</v>
      </c>
      <c r="X34" s="262"/>
      <c r="Y34" s="263" t="e">
        <f>IF(AND(T34&gt;0,O34&gt;0),MROUND(O34*V34*IF($O$10&gt;0,1,1),5),IF(AND(T34&gt;0,Q34=0),MROUND(V34*IF(O$10&gt;0,O$10,1),0.05),0))</f>
        <v>#VALUE!</v>
      </c>
      <c r="Z34" s="264" t="str">
        <f>IF(Q34&gt;0,VLOOKUP(Q34,linesystem,5,FALSE),"")</f>
        <v/>
      </c>
      <c r="AA34" s="446"/>
      <c r="AB34" s="456"/>
      <c r="AC34" s="239">
        <f>IF(AF34&gt;0,INDEX(maxdata,MATCH($E$1,namelist,0),MATCH(AF34,exercise,0))*IF(AC$10&gt;0,AC$10,1),0)</f>
        <v>0</v>
      </c>
      <c r="AD34" s="248"/>
      <c r="AE34" s="249"/>
      <c r="AF34" s="398"/>
      <c r="AG34" s="399"/>
      <c r="AH34" s="261" t="str">
        <f>IF(AE34&gt;0,VLOOKUP(AE34,linesystem,2,FALSE),"")</f>
        <v/>
      </c>
      <c r="AI34" s="254" t="str">
        <f>IF(AE34&gt;0,VLOOKUP(AE34,linesystem,3,FALSE),"")</f>
        <v/>
      </c>
      <c r="AJ34" s="254" t="str">
        <f>IF(AE34&gt;0,VLOOKUP(AE34,linesystem,4,FALSE),"")</f>
        <v/>
      </c>
      <c r="AK34" s="261" t="e">
        <f>IF(AND(AH34&gt;0,AC34&gt;0),MROUND(AC34*AI34*IF($O$10&gt;0,1,1),5),IF(AND(AH34&gt;0,AE34=0),MROUND(AI34*IF(AC$10&gt;0,AC$10,1),0.05),0))</f>
        <v>#VALUE!</v>
      </c>
      <c r="AL34" s="262"/>
      <c r="AM34" s="263" t="e">
        <f>IF(AND(AH34&gt;0,AC34&gt;0),MROUND(AC34*AJ34*IF($O$10&gt;0,1,1),5),IF(AND(AH34&gt;0,AE34=0),MROUND(AJ34*IF(AC$10&gt;0,AC$10,1),0.05),0))</f>
        <v>#VALUE!</v>
      </c>
      <c r="AN34" s="264" t="str">
        <f>IF(AE34&gt;0,VLOOKUP(AE34,linesystem,5,FALSE),"")</f>
        <v/>
      </c>
      <c r="AO34" s="446"/>
      <c r="AP34" s="447"/>
      <c r="AQ34" s="61"/>
    </row>
    <row r="35" spans="1:43" s="113" customFormat="1" ht="13.5" thickBot="1" x14ac:dyDescent="0.25">
      <c r="A35" s="104"/>
      <c r="B35" s="223" t="s">
        <v>229</v>
      </c>
      <c r="C35" s="224"/>
      <c r="D35" s="404" t="str">
        <f>IF(AND(D34&gt;0,D36&gt;0),B35,"")</f>
        <v/>
      </c>
      <c r="E35" s="405"/>
      <c r="F35" s="105"/>
      <c r="G35" s="106"/>
      <c r="H35" s="106"/>
      <c r="I35" s="107"/>
      <c r="J35" s="108"/>
      <c r="K35" s="109"/>
      <c r="L35" s="118"/>
      <c r="M35" s="408"/>
      <c r="N35" s="409"/>
      <c r="O35" s="250"/>
      <c r="P35" s="251" t="s">
        <v>229</v>
      </c>
      <c r="Q35" s="252"/>
      <c r="R35" s="402" t="str">
        <f>IF(AND(R34&gt;0,R36&gt;0),P35,"")</f>
        <v/>
      </c>
      <c r="S35" s="403"/>
      <c r="T35" s="253"/>
      <c r="U35" s="254" t="e">
        <f t="shared" si="0"/>
        <v>#N/A</v>
      </c>
      <c r="V35" s="255" t="e">
        <f t="shared" si="1"/>
        <v>#N/A</v>
      </c>
      <c r="W35" s="256"/>
      <c r="X35" s="257"/>
      <c r="Y35" s="258"/>
      <c r="Z35" s="265"/>
      <c r="AA35" s="459"/>
      <c r="AB35" s="460"/>
      <c r="AC35" s="250"/>
      <c r="AD35" s="251" t="s">
        <v>229</v>
      </c>
      <c r="AE35" s="252"/>
      <c r="AF35" s="402" t="str">
        <f>IF(AND(AF34&gt;0,AF36&gt;0),AD35,"")</f>
        <v/>
      </c>
      <c r="AG35" s="403"/>
      <c r="AH35" s="253"/>
      <c r="AI35" s="260"/>
      <c r="AJ35" s="260"/>
      <c r="AK35" s="256"/>
      <c r="AL35" s="257"/>
      <c r="AM35" s="258"/>
      <c r="AN35" s="265"/>
      <c r="AO35" s="459"/>
      <c r="AP35" s="461"/>
      <c r="AQ35" s="61"/>
    </row>
    <row r="36" spans="1:43" s="60" customFormat="1" ht="13.5" thickBot="1" x14ac:dyDescent="0.25">
      <c r="A36" s="95">
        <f>IF(D36&gt;0,INDEX(maxdata,MATCH($E$1,namelist,0),MATCH(D36,exercise,0))*IF(A$10&gt;0,A$10,1),0)</f>
        <v>0</v>
      </c>
      <c r="B36" s="221"/>
      <c r="C36" s="222"/>
      <c r="D36" s="412"/>
      <c r="E36" s="413"/>
      <c r="F36" s="119" t="str">
        <f>IF(C36&gt;0,VLOOKUP(C36,linesystem,2,FALSE),"")</f>
        <v/>
      </c>
      <c r="G36" s="120" t="str">
        <f>IF(C36&gt;0,VLOOKUP(C36,linesystem,3,FALSE),"")</f>
        <v/>
      </c>
      <c r="H36" s="120" t="str">
        <f>IF(C36&gt;0,VLOOKUP(C36,linesystem,4,FALSE),"")</f>
        <v/>
      </c>
      <c r="I36" s="121" t="e">
        <f>IF(AND(F36&gt;0,A36&gt;0),MROUND(A36*G36*IF(A$10&gt;0,1,1),5),IF(AND(F36&gt;0,A36=0),MROUND(G36*IF(A$10&gt;0,A$10,1),0.05),0))</f>
        <v>#VALUE!</v>
      </c>
      <c r="J36" s="122"/>
      <c r="K36" s="121" t="e">
        <f>IF(AND(F36&gt;0,A36&gt;0),MROUND(A36*H36*IF(A$10&gt;0,1,1),5),IF(AND(F36&gt;0,A36=0),MROUND(H36*IF(A$10&gt;0,A$10,1),0.05),0))</f>
        <v>#VALUE!</v>
      </c>
      <c r="L36" s="122" t="str">
        <f>IF(C36&gt;0,VLOOKUP(C36,linesystem,5,FALSE),"")</f>
        <v/>
      </c>
      <c r="M36" s="442"/>
      <c r="N36" s="443"/>
      <c r="O36" s="239">
        <f>IF(R36&gt;0,INDEX(maxdata,MATCH($E$1,namelist,0),MATCH(R36,exercise,0))*IF(O$10&gt;0,O$10,1),0)</f>
        <v>0</v>
      </c>
      <c r="P36" s="248"/>
      <c r="Q36" s="249"/>
      <c r="R36" s="396"/>
      <c r="S36" s="397"/>
      <c r="T36" s="268" t="str">
        <f>IF(Q36&gt;0,VLOOKUP(Q36,linesystem,2,FALSE),"")</f>
        <v/>
      </c>
      <c r="U36" s="269" t="str">
        <f t="shared" si="0"/>
        <v/>
      </c>
      <c r="V36" s="270" t="str">
        <f t="shared" si="1"/>
        <v/>
      </c>
      <c r="W36" s="274" t="e">
        <f>IF(AND(T36&gt;0,O36&gt;0),MROUND(O36*U36*IF($O$10&gt;0,1,1),5),IF(AND(T36&gt;0,Q36=0),MROUND(U36*IF(O$10&gt;0,O$10,1),0.05),0))</f>
        <v>#VALUE!</v>
      </c>
      <c r="X36" s="271"/>
      <c r="Y36" s="272" t="e">
        <f>IF(AND(T36&gt;0,O36&gt;0),MROUND(O36*V36*IF($O$10&gt;0,1,1),5),IF(AND(T36&gt;0,Q36=0),MROUND(V36*IF(O$10&gt;0,O$10,1),0.05),0))</f>
        <v>#VALUE!</v>
      </c>
      <c r="Z36" s="273" t="str">
        <f>IF(Q36&gt;0,VLOOKUP(Q36,linesystem,5,FALSE),"")</f>
        <v/>
      </c>
      <c r="AA36" s="462"/>
      <c r="AB36" s="463"/>
      <c r="AC36" s="239">
        <f>IF(AF36&gt;0,INDEX(maxdata,MATCH($E$1,namelist,0),MATCH(AF36,exercise,0))*IF(AC$10&gt;0,AC$10,1),0)</f>
        <v>0</v>
      </c>
      <c r="AD36" s="248"/>
      <c r="AE36" s="249"/>
      <c r="AF36" s="396"/>
      <c r="AG36" s="397"/>
      <c r="AH36" s="274" t="str">
        <f>IF(AE36&gt;0,VLOOKUP(AE36,linesystem,2,FALSE),"")</f>
        <v/>
      </c>
      <c r="AI36" s="275" t="str">
        <f>IF(AE36&gt;0,VLOOKUP(AE36,linesystem,3,FALSE),"")</f>
        <v/>
      </c>
      <c r="AJ36" s="275" t="str">
        <f>IF(AE36&gt;0,VLOOKUP(AE36,linesystem,4,FALSE),"")</f>
        <v/>
      </c>
      <c r="AK36" s="274" t="e">
        <f>IF(AND(AH36&gt;0,AC36&gt;0),MROUND(AC36*AI36*IF($O$10&gt;0,1,1),5),IF(AND(AH36&gt;0,AE36=0),MROUND(AI36*IF(AC$10&gt;0,AC$10,1),0.05),0))</f>
        <v>#VALUE!</v>
      </c>
      <c r="AL36" s="271"/>
      <c r="AM36" s="272" t="e">
        <f>IF(AND(AH36&gt;0,AC36&gt;0),MROUND(AC36*AJ36*IF($O$10&gt;0,1,1),5),IF(AND(AH36&gt;0,AE36=0),MROUND(AJ36*IF(AC$10&gt;0,AC$10,1),0.05),0))</f>
        <v>#VALUE!</v>
      </c>
      <c r="AN36" s="276" t="str">
        <f>IF(AE36&gt;0,VLOOKUP(AE36,linesystem,5,FALSE),"")</f>
        <v/>
      </c>
      <c r="AO36" s="464"/>
      <c r="AP36" s="465"/>
      <c r="AQ36" s="61"/>
    </row>
    <row r="37" spans="1:43" s="60" customFormat="1" ht="12.2" customHeight="1" thickBot="1" x14ac:dyDescent="0.25">
      <c r="A37" s="95">
        <f>IF(D37&gt;0,INDEX(maxdata,MATCH($E$1,namelist,0),MATCH(D37,exercise,0))*IF(A$10&gt;0,A$10,1),0)</f>
        <v>0</v>
      </c>
      <c r="B37" s="225"/>
      <c r="C37" s="226"/>
      <c r="D37" s="415"/>
      <c r="E37" s="416"/>
      <c r="F37" s="96" t="str">
        <f>IF(C37&gt;0,VLOOKUP(C37,linesystem,2,FALSE),"")</f>
        <v/>
      </c>
      <c r="G37" s="97" t="str">
        <f>IF(C37&gt;0,VLOOKUP(C37,linesystem,3,FALSE),"")</f>
        <v/>
      </c>
      <c r="H37" s="97" t="str">
        <f>IF(C37&gt;0,VLOOKUP(C37,linesystem,4,FALSE),"")</f>
        <v/>
      </c>
      <c r="I37" s="98" t="e">
        <f>IF(AND(F37&gt;0,A37&gt;0),MROUND(A37*G37*IF(A$10&gt;0,1,1),5),IF(AND(F37&gt;0,A37=0),MROUND(G37*IF(A$10&gt;0,A$10,1),0.05),0))</f>
        <v>#VALUE!</v>
      </c>
      <c r="J37" s="99"/>
      <c r="K37" s="98" t="e">
        <f>IF(AND(F37&gt;0,A37&gt;0),MROUND(A37*H37*IF(A$10&gt;0,1,1),5),IF(AND(F37&gt;0,A37=0),MROUND(H37*IF(A$10&gt;0,A$10,1),0.05),0))</f>
        <v>#VALUE!</v>
      </c>
      <c r="L37" s="99" t="str">
        <f>IF(C37&gt;0,VLOOKUP(C37,linesystem,5,FALSE),"")</f>
        <v/>
      </c>
      <c r="M37" s="435"/>
      <c r="N37" s="436"/>
      <c r="O37" s="239">
        <f>IF(R37&gt;0,INDEX(maxdata,MATCH($E$1,namelist,0),MATCH(R37,exercise,0))*IF(O$10&gt;0,O$10,1),0)</f>
        <v>0</v>
      </c>
      <c r="P37" s="240"/>
      <c r="Q37" s="241"/>
      <c r="R37" s="400"/>
      <c r="S37" s="401"/>
      <c r="T37" s="242" t="str">
        <f>IF(Q37&gt;0,VLOOKUP(Q37,linesystem,2,FALSE),"")</f>
        <v/>
      </c>
      <c r="U37" s="243" t="str">
        <f t="shared" si="0"/>
        <v/>
      </c>
      <c r="V37" s="244" t="str">
        <f t="shared" si="1"/>
        <v/>
      </c>
      <c r="W37" s="278" t="e">
        <f>IF(AND(T37&gt;0,O37&gt;0),MROUND(O37*U37*IF($O$10&gt;0,1,1),5),IF(AND(T37&gt;0,Q37=0),MROUND(U37*IF(O$10&gt;0,O$10,1),0.05),0))</f>
        <v>#VALUE!</v>
      </c>
      <c r="X37" s="245"/>
      <c r="Y37" s="246" t="e">
        <f>IF(AND(T37&gt;0,O37&gt;0),MROUND(O37*V37*IF($O$10&gt;0,1,1),5),IF(AND(T37&gt;0,Q37=0),MROUND(V37*IF(O$10&gt;0,O$10,1),0.05),0))</f>
        <v>#VALUE!</v>
      </c>
      <c r="Z37" s="247" t="str">
        <f>IF(Q37&gt;0,VLOOKUP(Q37,linesystem,5,FALSE),"")</f>
        <v/>
      </c>
      <c r="AA37" s="450"/>
      <c r="AB37" s="452"/>
      <c r="AC37" s="239">
        <f>IF(AF37&gt;0,INDEX(maxdata,MATCH($E$1,namelist,0),MATCH(AF37,exercise,0))*IF(AC$10&gt;0,AC$10,1),0)</f>
        <v>0</v>
      </c>
      <c r="AD37" s="240"/>
      <c r="AE37" s="241"/>
      <c r="AF37" s="400"/>
      <c r="AG37" s="401"/>
      <c r="AH37" s="278" t="str">
        <f>IF(AE37&gt;0,VLOOKUP(AE37,linesystem,2,FALSE),"")</f>
        <v/>
      </c>
      <c r="AI37" s="279" t="str">
        <f>IF(AE37&gt;0,VLOOKUP(AE37,linesystem,3,FALSE),"")</f>
        <v/>
      </c>
      <c r="AJ37" s="279" t="str">
        <f>IF(AE37&gt;0,VLOOKUP(AE37,linesystem,4,FALSE),"")</f>
        <v/>
      </c>
      <c r="AK37" s="278" t="e">
        <f>IF(AND(AH37&gt;0,AC37&gt;0),MROUND(AC37*AI37*IF($O$10&gt;0,1,1),5),IF(AND(AH37&gt;0,AE37=0),MROUND(AI37*IF(AC$10&gt;0,AC$10,1),0.05),0))</f>
        <v>#VALUE!</v>
      </c>
      <c r="AL37" s="245"/>
      <c r="AM37" s="246" t="e">
        <f>IF(AND(AH37&gt;0,AC37&gt;0),MROUND(AC37*AJ37*IF($O$10&gt;0,1,1),5),IF(AND(AH37&gt;0,AE37=0),MROUND(AJ37*IF(AC$10&gt;0,AC$10,1),0.05),0))</f>
        <v>#VALUE!</v>
      </c>
      <c r="AN37" s="280" t="str">
        <f>IF(AE37&gt;0,VLOOKUP(AE37,linesystem,5,FALSE),"")</f>
        <v/>
      </c>
      <c r="AO37" s="457"/>
      <c r="AP37" s="458"/>
      <c r="AQ37" s="61"/>
    </row>
    <row r="38" spans="1:43" s="113" customFormat="1" ht="12.2" customHeight="1" thickBot="1" x14ac:dyDescent="0.25">
      <c r="A38" s="104"/>
      <c r="B38" s="223" t="s">
        <v>229</v>
      </c>
      <c r="C38" s="224"/>
      <c r="D38" s="404" t="str">
        <f>IF(AND(D37&gt;0,D39&gt;0),B38,"")</f>
        <v/>
      </c>
      <c r="E38" s="405"/>
      <c r="F38" s="105"/>
      <c r="G38" s="106"/>
      <c r="H38" s="106"/>
      <c r="I38" s="107"/>
      <c r="J38" s="108"/>
      <c r="K38" s="109"/>
      <c r="L38" s="110"/>
      <c r="M38" s="408"/>
      <c r="N38" s="437"/>
      <c r="O38" s="250"/>
      <c r="P38" s="251" t="s">
        <v>229</v>
      </c>
      <c r="Q38" s="252"/>
      <c r="R38" s="402" t="str">
        <f>IF(AND(R37&gt;0,R39&gt;0),P38,"")</f>
        <v/>
      </c>
      <c r="S38" s="403"/>
      <c r="T38" s="253"/>
      <c r="U38" s="254" t="e">
        <f t="shared" si="0"/>
        <v>#N/A</v>
      </c>
      <c r="V38" s="255" t="e">
        <f t="shared" si="1"/>
        <v>#N/A</v>
      </c>
      <c r="W38" s="256"/>
      <c r="X38" s="257"/>
      <c r="Y38" s="258"/>
      <c r="Z38" s="259"/>
      <c r="AA38" s="453"/>
      <c r="AB38" s="455"/>
      <c r="AC38" s="250"/>
      <c r="AD38" s="251" t="s">
        <v>229</v>
      </c>
      <c r="AE38" s="252"/>
      <c r="AF38" s="402" t="str">
        <f>IF(AND(AF37&gt;0,AF39&gt;0),AD38,"")</f>
        <v/>
      </c>
      <c r="AG38" s="403"/>
      <c r="AH38" s="253"/>
      <c r="AI38" s="260"/>
      <c r="AJ38" s="260"/>
      <c r="AK38" s="256"/>
      <c r="AL38" s="257"/>
      <c r="AM38" s="258"/>
      <c r="AN38" s="259"/>
      <c r="AO38" s="453"/>
      <c r="AP38" s="455"/>
      <c r="AQ38" s="61"/>
    </row>
    <row r="39" spans="1:43" s="60" customFormat="1" ht="12.2" customHeight="1" thickBot="1" x14ac:dyDescent="0.25">
      <c r="A39" s="95">
        <f>IF(D39&gt;0,INDEX(maxdata,MATCH($E$1,namelist,0),MATCH(D39,exercise,0))*IF(A$10&gt;0,A$10,1),0)</f>
        <v>0</v>
      </c>
      <c r="B39" s="221"/>
      <c r="C39" s="222"/>
      <c r="D39" s="406"/>
      <c r="E39" s="407"/>
      <c r="F39" s="114" t="str">
        <f>IF(C39&gt;0,VLOOKUP(C39,linesystem,2,FALSE),"")</f>
        <v/>
      </c>
      <c r="G39" s="111" t="str">
        <f>IF(C39&gt;0,VLOOKUP(C39,linesystem,3,FALSE),"")</f>
        <v/>
      </c>
      <c r="H39" s="111" t="str">
        <f>IF(C39&gt;0,VLOOKUP(C39,linesystem,4,FALSE),"")</f>
        <v/>
      </c>
      <c r="I39" s="115" t="e">
        <f>IF(AND(F39&gt;0,A39&gt;0),MROUND(A39*G39*IF(A$10&gt;0,1,1),5),IF(AND(F39&gt;0,A39=0),MROUND(G39*IF(A$10&gt;0,A$10,1),0.05),0))</f>
        <v>#VALUE!</v>
      </c>
      <c r="J39" s="116"/>
      <c r="K39" s="115" t="e">
        <f>IF(AND(F39&gt;0,A39&gt;0),MROUND(A39*H39*IF(A$10&gt;0,1,1),5),IF(AND(F39&gt;0,A39=0),MROUND(H39*IF(A$10&gt;0,A$10,1),0.05),0))</f>
        <v>#VALUE!</v>
      </c>
      <c r="L39" s="116" t="str">
        <f>IF(C39&gt;0,VLOOKUP(C39,linesystem,5,FALSE),"")</f>
        <v/>
      </c>
      <c r="M39" s="410"/>
      <c r="N39" s="411"/>
      <c r="O39" s="239">
        <f>IF(R39&gt;0,INDEX(maxdata,MATCH($E$1,namelist,0),MATCH(R39,exercise,0))*IF(O$10&gt;0,O$10,1),0)</f>
        <v>0</v>
      </c>
      <c r="P39" s="248"/>
      <c r="Q39" s="249"/>
      <c r="R39" s="398"/>
      <c r="S39" s="399"/>
      <c r="T39" s="261" t="str">
        <f>IF(Q39&gt;0,VLOOKUP(Q39,linesystem,2,FALSE),"")</f>
        <v/>
      </c>
      <c r="U39" s="254" t="str">
        <f t="shared" si="0"/>
        <v/>
      </c>
      <c r="V39" s="255" t="str">
        <f t="shared" si="1"/>
        <v/>
      </c>
      <c r="W39" s="261" t="e">
        <f>IF(AND(T39&gt;0,O39&gt;0),MROUND(O39*U39*IF($O$10&gt;0,1,1),5),IF(AND(T39&gt;0,Q39=0),MROUND(U39*IF(O$10&gt;0,O$10,1),0.05),0))</f>
        <v>#VALUE!</v>
      </c>
      <c r="X39" s="262"/>
      <c r="Y39" s="263" t="e">
        <f>IF(AND(T39&gt;0,O39&gt;0),MROUND(O39*V39*IF($O$10&gt;0,1,1),5),IF(AND(T39&gt;0,Q39=0),MROUND(V39*IF(O$10&gt;0,O$10,1),0.05),0))</f>
        <v>#VALUE!</v>
      </c>
      <c r="Z39" s="264" t="str">
        <f>IF(Q39&gt;0,VLOOKUP(Q39,linesystem,5,FALSE),"")</f>
        <v/>
      </c>
      <c r="AA39" s="446"/>
      <c r="AB39" s="447"/>
      <c r="AC39" s="239">
        <f>IF(AF39&gt;0,INDEX(maxdata,MATCH($E$1,namelist,0),MATCH(AF39,exercise,0))*IF(AC$10&gt;0,AC$10,1),0)</f>
        <v>0</v>
      </c>
      <c r="AD39" s="248"/>
      <c r="AE39" s="249"/>
      <c r="AF39" s="398"/>
      <c r="AG39" s="399"/>
      <c r="AH39" s="261" t="str">
        <f>IF(AE39&gt;0,VLOOKUP(AE39,linesystem,2,FALSE),"")</f>
        <v/>
      </c>
      <c r="AI39" s="254" t="str">
        <f>IF(AE39&gt;0,VLOOKUP(AE39,linesystem,3,FALSE),"")</f>
        <v/>
      </c>
      <c r="AJ39" s="254" t="str">
        <f>IF(AE39&gt;0,VLOOKUP(AE39,linesystem,4,FALSE),"")</f>
        <v/>
      </c>
      <c r="AK39" s="261" t="e">
        <f>IF(AND(AH39&gt;0,AC39&gt;0),MROUND(AC39*AI39*IF($O$10&gt;0,1,1),5),IF(AND(AH39&gt;0,AE39=0),MROUND(AI39*IF(AC$10&gt;0,AC$10,1),0.05),0))</f>
        <v>#VALUE!</v>
      </c>
      <c r="AL39" s="262"/>
      <c r="AM39" s="263" t="e">
        <f>IF(AND(AH39&gt;0,AC39&gt;0),MROUND(AC39*AJ39*IF($O$10&gt;0,1,1),5),IF(AND(AH39&gt;0,AE39=0),MROUND(AJ39*IF(AC$10&gt;0,AC$10,1),0.05),0))</f>
        <v>#VALUE!</v>
      </c>
      <c r="AN39" s="264" t="str">
        <f>IF(AE39&gt;0,VLOOKUP(AE39,linesystem,5,FALSE),"")</f>
        <v/>
      </c>
      <c r="AO39" s="446"/>
      <c r="AP39" s="447"/>
      <c r="AQ39" s="61"/>
    </row>
    <row r="40" spans="1:43" s="113" customFormat="1" ht="12.2" customHeight="1" thickBot="1" x14ac:dyDescent="0.25">
      <c r="A40" s="104"/>
      <c r="B40" s="223" t="s">
        <v>229</v>
      </c>
      <c r="C40" s="224"/>
      <c r="D40" s="404" t="str">
        <f>IF(AND(D39&gt;0,D41&gt;0),B40,"")</f>
        <v/>
      </c>
      <c r="E40" s="405"/>
      <c r="F40" s="105"/>
      <c r="G40" s="106"/>
      <c r="H40" s="106"/>
      <c r="I40" s="107"/>
      <c r="J40" s="108"/>
      <c r="K40" s="109"/>
      <c r="L40" s="118"/>
      <c r="M40" s="408"/>
      <c r="N40" s="437"/>
      <c r="O40" s="250"/>
      <c r="P40" s="251" t="s">
        <v>229</v>
      </c>
      <c r="Q40" s="252"/>
      <c r="R40" s="402" t="str">
        <f>IF(AND(R39&gt;0,R41&gt;0),P40,"")</f>
        <v/>
      </c>
      <c r="S40" s="403"/>
      <c r="T40" s="253"/>
      <c r="U40" s="254" t="e">
        <f t="shared" si="0"/>
        <v>#N/A</v>
      </c>
      <c r="V40" s="255" t="e">
        <f t="shared" si="1"/>
        <v>#N/A</v>
      </c>
      <c r="W40" s="256"/>
      <c r="X40" s="257"/>
      <c r="Y40" s="258"/>
      <c r="Z40" s="265"/>
      <c r="AA40" s="459"/>
      <c r="AB40" s="461"/>
      <c r="AC40" s="250"/>
      <c r="AD40" s="251" t="s">
        <v>229</v>
      </c>
      <c r="AE40" s="252"/>
      <c r="AF40" s="402" t="str">
        <f>IF(AND(AF39&gt;0,AF41&gt;0),AD40,"")</f>
        <v/>
      </c>
      <c r="AG40" s="403"/>
      <c r="AH40" s="253"/>
      <c r="AI40" s="260"/>
      <c r="AJ40" s="260"/>
      <c r="AK40" s="256"/>
      <c r="AL40" s="257"/>
      <c r="AM40" s="258"/>
      <c r="AN40" s="265"/>
      <c r="AO40" s="459"/>
      <c r="AP40" s="461"/>
      <c r="AQ40" s="61"/>
    </row>
    <row r="41" spans="1:43" s="60" customFormat="1" ht="12.2" customHeight="1" thickBot="1" x14ac:dyDescent="0.25">
      <c r="A41" s="95">
        <f>IF(D41&gt;0,INDEX(maxdata,MATCH($E$1,namelist,0),MATCH(D41,exercise,0))*IF(A$10&gt;0,A$10,1),0)</f>
        <v>0</v>
      </c>
      <c r="B41" s="227"/>
      <c r="C41" s="228"/>
      <c r="D41" s="412"/>
      <c r="E41" s="413"/>
      <c r="F41" s="132" t="str">
        <f>IF(C41&gt;0,VLOOKUP(C41,linesystem,2,FALSE),"")</f>
        <v/>
      </c>
      <c r="G41" s="127" t="str">
        <f>IF(C41&gt;0,VLOOKUP(C41,linesystem,3,FALSE),"")</f>
        <v/>
      </c>
      <c r="H41" s="127" t="str">
        <f>IF(C41&gt;0,VLOOKUP(C41,linesystem,4,FALSE),"")</f>
        <v/>
      </c>
      <c r="I41" s="121" t="e">
        <f>IF(AND(F41&gt;0,A41&gt;0),MROUND(A41*G41*IF(A$10&gt;0,1,1),5),IF(AND(F41&gt;0,A41=0),MROUND(G41*IF(A$10&gt;0,A$10,1),0.05),0))</f>
        <v>#VALUE!</v>
      </c>
      <c r="J41" s="122"/>
      <c r="K41" s="121" t="e">
        <f>IF(AND(F41&gt;0,A41&gt;0),MROUND(A41*H41*IF(A$10&gt;0,1,1),5),IF(AND(F41&gt;0,A41=0),MROUND(H41*IF(A$10&gt;0,A$10,1),0.05),0))</f>
        <v>#VALUE!</v>
      </c>
      <c r="L41" s="128" t="str">
        <f>IF(C41&gt;0,VLOOKUP(C41,linesystem,5,FALSE),"")</f>
        <v/>
      </c>
      <c r="M41" s="438"/>
      <c r="N41" s="439"/>
      <c r="O41" s="239">
        <f>IF(R41&gt;0,INDEX(maxdata,MATCH($E$1,namelist,0),MATCH(R41,exercise,0))*IF(O$10&gt;0,O$10,1),0)</f>
        <v>0</v>
      </c>
      <c r="P41" s="266"/>
      <c r="Q41" s="267"/>
      <c r="R41" s="396"/>
      <c r="S41" s="397"/>
      <c r="T41" s="274" t="str">
        <f>IF(Q41&gt;0,VLOOKUP(Q41,linesystem,2,FALSE),"")</f>
        <v/>
      </c>
      <c r="U41" s="275" t="str">
        <f t="shared" si="0"/>
        <v/>
      </c>
      <c r="V41" s="281" t="str">
        <f t="shared" si="1"/>
        <v/>
      </c>
      <c r="W41" s="268" t="e">
        <f>IF(AND(T41&gt;0,O41&gt;0),MROUND(O41*U41*IF($O$10&gt;0,1,1),5),IF(AND(T41&gt;0,Q41=0),MROUND(U41*IF(O$10&gt;0,O$10,1),0.05),0))</f>
        <v>#VALUE!</v>
      </c>
      <c r="X41" s="271"/>
      <c r="Y41" s="272" t="e">
        <f>IF(AND(T41&gt;0,O41&gt;0),MROUND(O41*V41*IF($O$10&gt;0,1,1),5),IF(AND(T41&gt;0,Q41=0),MROUND(V41*IF(O$10&gt;0,O$10,1),0.05),0))</f>
        <v>#VALUE!</v>
      </c>
      <c r="Z41" s="276" t="str">
        <f>IF(Q41&gt;0,VLOOKUP(Q41,linesystem,5,FALSE),"")</f>
        <v/>
      </c>
      <c r="AA41" s="464"/>
      <c r="AB41" s="465"/>
      <c r="AC41" s="239">
        <f>IF(AF41&gt;0,INDEX(maxdata,MATCH($E$1,namelist,0),MATCH(AF41,exercise,0))*IF(AC$10&gt;0,AC$10,1),0)</f>
        <v>0</v>
      </c>
      <c r="AD41" s="266"/>
      <c r="AE41" s="267"/>
      <c r="AF41" s="396"/>
      <c r="AG41" s="397"/>
      <c r="AH41" s="268" t="str">
        <f>IF(AE41&gt;0,VLOOKUP(AE41,linesystem,2,FALSE),"")</f>
        <v/>
      </c>
      <c r="AI41" s="269" t="str">
        <f>IF(AE41&gt;0,VLOOKUP(AE41,linesystem,3,FALSE),"")</f>
        <v/>
      </c>
      <c r="AJ41" s="269" t="str">
        <f>IF(AE41&gt;0,VLOOKUP(AE41,linesystem,4,FALSE),"")</f>
        <v/>
      </c>
      <c r="AK41" s="268" t="e">
        <f>IF(AND(AH41&gt;0,AC41&gt;0),MROUND(AC41*AI41*IF($O$10&gt;0,1,1),5),IF(AND(AH41&gt;0,AE41=0),MROUND(AI41*IF(AC$10&gt;0,AC$10,1),0.05),0))</f>
        <v>#VALUE!</v>
      </c>
      <c r="AL41" s="271"/>
      <c r="AM41" s="272" t="e">
        <f>IF(AND(AH41&gt;0,AC41&gt;0),MROUND(AC41*AJ41*IF($O$10&gt;0,1,1),5),IF(AND(AH41&gt;0,AE41=0),MROUND(AJ41*IF(AC$10&gt;0,AC$10,1),0.05),0))</f>
        <v>#VALUE!</v>
      </c>
      <c r="AN41" s="273" t="str">
        <f>IF(AE41&gt;0,VLOOKUP(AE41,linesystem,5,FALSE),"")</f>
        <v/>
      </c>
      <c r="AO41" s="462"/>
      <c r="AP41" s="468"/>
      <c r="AQ41" s="61"/>
    </row>
    <row r="42" spans="1:43" s="60" customFormat="1" ht="12.2" customHeight="1" thickBot="1" x14ac:dyDescent="0.25">
      <c r="A42" s="95">
        <f>IF(D42&gt;0,INDEX(maxdata,MATCH($E$1,namelist,0),MATCH(D42,exercise,0))*IF(A$10&gt;0,A$10,1),0)</f>
        <v>0</v>
      </c>
      <c r="B42" s="221"/>
      <c r="C42" s="222"/>
      <c r="D42" s="415"/>
      <c r="E42" s="416"/>
      <c r="F42" s="129" t="str">
        <f>IF(C42&gt;0,VLOOKUP(C42,linesystem,2,FALSE),"")</f>
        <v/>
      </c>
      <c r="G42" s="130" t="str">
        <f>IF(C42&gt;0,VLOOKUP(C42,linesystem,3,FALSE),"")</f>
        <v/>
      </c>
      <c r="H42" s="130" t="str">
        <f>IF(C42&gt;0,VLOOKUP(C42,linesystem,4,FALSE),"")</f>
        <v/>
      </c>
      <c r="I42" s="98" t="e">
        <f>IF(AND(F42&gt;0,A42&gt;0),MROUND(A42*G42*IF(A$10&gt;0,1,1),5),IF(AND(F42&gt;0,A42=0),MROUND(G42*IF(A$10&gt;0,A$10,1),0.05),0))</f>
        <v>#VALUE!</v>
      </c>
      <c r="J42" s="99"/>
      <c r="K42" s="98" t="e">
        <f>IF(AND(F42&gt;0,A42&gt;0),MROUND(A42*H42*IF(A$10&gt;0,1,1),5),IF(AND(F42&gt;0,A42=0),MROUND(H42*IF(A$10&gt;0,A$10,1),0.05),0))</f>
        <v>#VALUE!</v>
      </c>
      <c r="L42" s="131" t="str">
        <f>IF(C42&gt;0,VLOOKUP(C42,linesystem,5,FALSE),"")</f>
        <v/>
      </c>
      <c r="M42" s="440"/>
      <c r="N42" s="441"/>
      <c r="O42" s="239">
        <f>IF(R42&gt;0,INDEX(maxdata,MATCH($E$1,namelist,0),MATCH(R42,exercise,0))*IF(O$10&gt;0,O$10,1),0)</f>
        <v>0</v>
      </c>
      <c r="P42" s="248"/>
      <c r="Q42" s="249"/>
      <c r="R42" s="400"/>
      <c r="S42" s="401"/>
      <c r="T42" s="278" t="str">
        <f>IF(Q42&gt;0,VLOOKUP(Q42,linesystem,2,FALSE),"")</f>
        <v/>
      </c>
      <c r="U42" s="279" t="str">
        <f t="shared" si="0"/>
        <v/>
      </c>
      <c r="V42" s="282" t="str">
        <f t="shared" si="1"/>
        <v/>
      </c>
      <c r="W42" s="242" t="e">
        <f>IF(AND(T42&gt;0,O42&gt;0),MROUND(O42*U42*IF($O$10&gt;0,1,1),5),IF(AND(T42&gt;0,Q42=0),MROUND(U42*IF(O$10&gt;0,O$10,1),0.05),0))</f>
        <v>#VALUE!</v>
      </c>
      <c r="X42" s="245"/>
      <c r="Y42" s="246" t="e">
        <f>IF(AND(T42&gt;0,O42&gt;0),MROUND(O42*V42*IF($O$10&gt;0,1,1),5),IF(AND(T42&gt;0,Q42=0),MROUND(V42*IF(O$10&gt;0,O$10,1),0.05),0))</f>
        <v>#VALUE!</v>
      </c>
      <c r="Z42" s="280" t="str">
        <f>IF(Q42&gt;0,VLOOKUP(Q42,linesystem,5,FALSE),"")</f>
        <v/>
      </c>
      <c r="AA42" s="457"/>
      <c r="AB42" s="469"/>
      <c r="AC42" s="239">
        <f>IF(AF42&gt;0,INDEX(maxdata,MATCH($E$1,namelist,0),MATCH(AF42,exercise,0))*IF(AC$10&gt;0,AC$10,1),0)</f>
        <v>0</v>
      </c>
      <c r="AD42" s="248"/>
      <c r="AE42" s="249"/>
      <c r="AF42" s="400"/>
      <c r="AG42" s="401"/>
      <c r="AH42" s="242" t="str">
        <f>IF(AE42&gt;0,VLOOKUP(AE42,linesystem,2,FALSE),"")</f>
        <v/>
      </c>
      <c r="AI42" s="243" t="str">
        <f>IF(AE42&gt;0,VLOOKUP(AE42,linesystem,3,FALSE),"")</f>
        <v/>
      </c>
      <c r="AJ42" s="243" t="str">
        <f>IF(AE42&gt;0,VLOOKUP(AE42,linesystem,4,FALSE),"")</f>
        <v/>
      </c>
      <c r="AK42" s="242" t="e">
        <f>IF(AND(AH42&gt;0,AC42&gt;0),MROUND(AC42*AI42*IF($O$10&gt;0,1,1),5),IF(AND(AH42&gt;0,AE42=0),MROUND(AI42*IF(AC$10&gt;0,AC$10,1),0.05),0))</f>
        <v>#VALUE!</v>
      </c>
      <c r="AL42" s="245"/>
      <c r="AM42" s="246" t="e">
        <f>IF(AND(AH42&gt;0,AC42&gt;0),MROUND(AC42*AJ42*IF($O$10&gt;0,1,1),5),IF(AND(AH42&gt;0,AE42=0),MROUND(AJ42*IF(AC$10&gt;0,AC$10,1),0.05),0))</f>
        <v>#VALUE!</v>
      </c>
      <c r="AN42" s="247" t="str">
        <f>IF(AE42&gt;0,VLOOKUP(AE42,linesystem,5,FALSE),"")</f>
        <v/>
      </c>
      <c r="AO42" s="450"/>
      <c r="AP42" s="452"/>
      <c r="AQ42" s="61"/>
    </row>
    <row r="43" spans="1:43" s="113" customFormat="1" ht="12.2" customHeight="1" thickBot="1" x14ac:dyDescent="0.25">
      <c r="A43" s="104"/>
      <c r="B43" s="223" t="s">
        <v>229</v>
      </c>
      <c r="C43" s="224"/>
      <c r="D43" s="404" t="str">
        <f>IF(AND(D42&gt;0,D44&gt;0),B43,"")</f>
        <v/>
      </c>
      <c r="E43" s="405"/>
      <c r="F43" s="105"/>
      <c r="G43" s="106"/>
      <c r="H43" s="106"/>
      <c r="I43" s="107"/>
      <c r="J43" s="108"/>
      <c r="K43" s="109"/>
      <c r="L43" s="110"/>
      <c r="M43" s="408"/>
      <c r="N43" s="409"/>
      <c r="O43" s="250"/>
      <c r="P43" s="251" t="s">
        <v>229</v>
      </c>
      <c r="Q43" s="252"/>
      <c r="R43" s="402" t="str">
        <f>IF(AND(R42&gt;0,R44&gt;0),P43,"")</f>
        <v/>
      </c>
      <c r="S43" s="403"/>
      <c r="T43" s="253"/>
      <c r="U43" s="254" t="e">
        <f t="shared" si="0"/>
        <v>#N/A</v>
      </c>
      <c r="V43" s="255" t="e">
        <f t="shared" si="1"/>
        <v>#N/A</v>
      </c>
      <c r="W43" s="256"/>
      <c r="X43" s="257"/>
      <c r="Y43" s="258"/>
      <c r="Z43" s="259"/>
      <c r="AA43" s="453"/>
      <c r="AB43" s="454"/>
      <c r="AC43" s="250"/>
      <c r="AD43" s="251" t="s">
        <v>229</v>
      </c>
      <c r="AE43" s="252"/>
      <c r="AF43" s="402" t="str">
        <f>IF(AND(AF42&gt;0,AF44&gt;0),AD43,"")</f>
        <v/>
      </c>
      <c r="AG43" s="403"/>
      <c r="AH43" s="253"/>
      <c r="AI43" s="260"/>
      <c r="AJ43" s="260"/>
      <c r="AK43" s="256"/>
      <c r="AL43" s="257"/>
      <c r="AM43" s="258"/>
      <c r="AN43" s="259"/>
      <c r="AO43" s="453"/>
      <c r="AP43" s="455"/>
      <c r="AQ43" s="61"/>
    </row>
    <row r="44" spans="1:43" s="60" customFormat="1" ht="12.2" customHeight="1" thickBot="1" x14ac:dyDescent="0.25">
      <c r="A44" s="95">
        <f>IF(D44&gt;0,INDEX(maxdata,MATCH($E$1,namelist,0),MATCH(D44,exercise,0))*IF(A$10&gt;0,A$10,1),0)</f>
        <v>0</v>
      </c>
      <c r="B44" s="221"/>
      <c r="C44" s="222"/>
      <c r="D44" s="406"/>
      <c r="E44" s="407"/>
      <c r="F44" s="114" t="str">
        <f>IF(C44&gt;0,VLOOKUP(C44,linesystem,2,FALSE),"")</f>
        <v/>
      </c>
      <c r="G44" s="111" t="str">
        <f>IF(C44&gt;0,VLOOKUP(C44,linesystem,3,FALSE),"")</f>
        <v/>
      </c>
      <c r="H44" s="111" t="str">
        <f>IF(C44&gt;0,VLOOKUP(C44,linesystem,4,FALSE),"")</f>
        <v/>
      </c>
      <c r="I44" s="115" t="e">
        <f>IF(AND(F44&gt;0,A44&gt;0),MROUND(A44*G44*IF(A$10&gt;0,1,1),5),IF(AND(F44&gt;0,A44=0),MROUND(G44*IF(A$10&gt;0,A$10,1),0.05),0))</f>
        <v>#VALUE!</v>
      </c>
      <c r="J44" s="116"/>
      <c r="K44" s="115" t="e">
        <f>IF(AND(F44&gt;0,A44&gt;0),MROUND(A44*H44*IF(A$10&gt;0,1,1),5),IF(AND(F44&gt;0,A44=0),MROUND(H44*IF(A$10&gt;0,A$10,1),0.05),0))</f>
        <v>#VALUE!</v>
      </c>
      <c r="L44" s="116" t="str">
        <f>IF(C44&gt;0,VLOOKUP(C44,linesystem,5,FALSE),"")</f>
        <v/>
      </c>
      <c r="M44" s="410"/>
      <c r="N44" s="444"/>
      <c r="O44" s="239">
        <f>IF(R44&gt;0,INDEX(maxdata,MATCH($E$1,namelist,0),MATCH(R44,exercise,0))*IF(O$10&gt;0,O$10,1),0)</f>
        <v>0</v>
      </c>
      <c r="P44" s="248"/>
      <c r="Q44" s="249"/>
      <c r="R44" s="398"/>
      <c r="S44" s="399"/>
      <c r="T44" s="261" t="str">
        <f>IF(Q44&gt;0,VLOOKUP(Q44,linesystem,2,FALSE),"")</f>
        <v/>
      </c>
      <c r="U44" s="254" t="str">
        <f t="shared" si="0"/>
        <v/>
      </c>
      <c r="V44" s="255" t="str">
        <f t="shared" si="1"/>
        <v/>
      </c>
      <c r="W44" s="261" t="e">
        <f>IF(AND(T44&gt;0,O44&gt;0),MROUND(O44*U44*IF($O$10&gt;0,1,1),5),IF(AND(T44&gt;0,Q44=0),MROUND(U44*IF(O$10&gt;0,O$10,1),0.05),0))</f>
        <v>#VALUE!</v>
      </c>
      <c r="X44" s="262"/>
      <c r="Y44" s="263" t="e">
        <f>IF(AND(T44&gt;0,O44&gt;0),MROUND(O44*V44*IF($O$10&gt;0,1,1),5),IF(AND(T44&gt;0,Q44=0),MROUND(V44*IF(O$10&gt;0,O$10,1),0.05),0))</f>
        <v>#VALUE!</v>
      </c>
      <c r="Z44" s="264" t="str">
        <f>IF(Q44&gt;0,VLOOKUP(Q44,linesystem,5,FALSE),"")</f>
        <v/>
      </c>
      <c r="AA44" s="446"/>
      <c r="AB44" s="456"/>
      <c r="AC44" s="239">
        <f>IF(AF44&gt;0,INDEX(maxdata,MATCH($E$1,namelist,0),MATCH(AF44,exercise,0))*IF(AC$10&gt;0,AC$10,1),0)</f>
        <v>0</v>
      </c>
      <c r="AD44" s="248"/>
      <c r="AE44" s="249"/>
      <c r="AF44" s="398"/>
      <c r="AG44" s="399"/>
      <c r="AH44" s="261" t="str">
        <f>IF(AE44&gt;0,VLOOKUP(AE44,linesystem,2,FALSE),"")</f>
        <v/>
      </c>
      <c r="AI44" s="254" t="str">
        <f>IF(AE44&gt;0,VLOOKUP(AE44,linesystem,3,FALSE),"")</f>
        <v/>
      </c>
      <c r="AJ44" s="254" t="str">
        <f>IF(AE44&gt;0,VLOOKUP(AE44,linesystem,4,FALSE),"")</f>
        <v/>
      </c>
      <c r="AK44" s="261" t="e">
        <f>IF(AND(AH44&gt;0,AC44&gt;0),MROUND(AC44*AI44*IF($O$10&gt;0,1,1),5),IF(AND(AH44&gt;0,AE44=0),MROUND(AI44*IF(AC$10&gt;0,AC$10,1),0.05),0))</f>
        <v>#VALUE!</v>
      </c>
      <c r="AL44" s="262"/>
      <c r="AM44" s="263" t="e">
        <f>IF(AND(AH44&gt;0,AC44&gt;0),MROUND(AC44*AJ44*IF($O$10&gt;0,1,1),5),IF(AND(AH44&gt;0,AE44=0),MROUND(AJ44*IF(AC$10&gt;0,AC$10,1),0.05),0))</f>
        <v>#VALUE!</v>
      </c>
      <c r="AN44" s="264" t="str">
        <f>IF(AE44&gt;0,VLOOKUP(AE44,linesystem,5,FALSE),"")</f>
        <v/>
      </c>
      <c r="AO44" s="446"/>
      <c r="AP44" s="447"/>
      <c r="AQ44" s="61"/>
    </row>
    <row r="45" spans="1:43" s="113" customFormat="1" ht="12.2" customHeight="1" thickBot="1" x14ac:dyDescent="0.25">
      <c r="A45" s="104"/>
      <c r="B45" s="223" t="s">
        <v>229</v>
      </c>
      <c r="C45" s="224"/>
      <c r="D45" s="404" t="str">
        <f>IF(AND(D44&gt;0,D46&gt;0),B45,"")</f>
        <v/>
      </c>
      <c r="E45" s="405"/>
      <c r="F45" s="105"/>
      <c r="G45" s="106"/>
      <c r="H45" s="106"/>
      <c r="I45" s="107"/>
      <c r="J45" s="108"/>
      <c r="K45" s="109"/>
      <c r="L45" s="118"/>
      <c r="M45" s="408"/>
      <c r="N45" s="409"/>
      <c r="O45" s="250"/>
      <c r="P45" s="251" t="s">
        <v>229</v>
      </c>
      <c r="Q45" s="252"/>
      <c r="R45" s="402" t="str">
        <f>IF(AND(R44&gt;0,R46&gt;0),P45,"")</f>
        <v/>
      </c>
      <c r="S45" s="403"/>
      <c r="T45" s="253"/>
      <c r="U45" s="254" t="e">
        <f t="shared" si="0"/>
        <v>#N/A</v>
      </c>
      <c r="V45" s="255" t="e">
        <f t="shared" si="1"/>
        <v>#N/A</v>
      </c>
      <c r="W45" s="256"/>
      <c r="X45" s="257"/>
      <c r="Y45" s="258"/>
      <c r="Z45" s="265"/>
      <c r="AA45" s="459"/>
      <c r="AB45" s="460"/>
      <c r="AC45" s="250"/>
      <c r="AD45" s="251" t="s">
        <v>229</v>
      </c>
      <c r="AE45" s="252"/>
      <c r="AF45" s="402" t="str">
        <f>IF(AND(AF44&gt;0,AF46&gt;0),AD45,"")</f>
        <v/>
      </c>
      <c r="AG45" s="403"/>
      <c r="AH45" s="253"/>
      <c r="AI45" s="260"/>
      <c r="AJ45" s="260"/>
      <c r="AK45" s="256"/>
      <c r="AL45" s="257"/>
      <c r="AM45" s="258"/>
      <c r="AN45" s="265"/>
      <c r="AO45" s="459"/>
      <c r="AP45" s="461"/>
      <c r="AQ45" s="61"/>
    </row>
    <row r="46" spans="1:43" s="60" customFormat="1" ht="12.2" customHeight="1" thickBot="1" x14ac:dyDescent="0.25">
      <c r="A46" s="95">
        <f>IF(D46&gt;0,INDEX(maxdata,MATCH($E$1,namelist,0),MATCH(D46,exercise,0))*IF(A$10&gt;0,A$10,1),0)</f>
        <v>0</v>
      </c>
      <c r="B46" s="227"/>
      <c r="C46" s="228"/>
      <c r="D46" s="412"/>
      <c r="E46" s="413"/>
      <c r="F46" s="132" t="str">
        <f>IF(C46&gt;0,VLOOKUP(C46,linesystem,2,FALSE),"")</f>
        <v/>
      </c>
      <c r="G46" s="127" t="str">
        <f>IF(C46&gt;0,VLOOKUP(C46,linesystem,3,FALSE),"")</f>
        <v/>
      </c>
      <c r="H46" s="127" t="str">
        <f>IF(C46&gt;0,VLOOKUP(C46,linesystem,4,FALSE),"")</f>
        <v/>
      </c>
      <c r="I46" s="125" t="e">
        <f>IF(AND(F46&gt;0,A46&gt;0),MROUND(A46*G46*IF(A$10&gt;0,1,1),5),IF(AND(F46&gt;0,A46=0),MROUND(G46*IF(A$10&gt;0,A$10,1),0.05),0))</f>
        <v>#VALUE!</v>
      </c>
      <c r="J46" s="128"/>
      <c r="K46" s="125" t="e">
        <f>IF(AND(F46&gt;0,A46&gt;0),MROUND(A46*H46*IF(A$10&gt;0,1,1),5),IF(AND(F46&gt;0,A46=0),MROUND(H46*IF(A$10&gt;0,A$10,1),0.05),0))</f>
        <v>#VALUE!</v>
      </c>
      <c r="L46" s="128" t="str">
        <f>IF(C46&gt;0,VLOOKUP(C46,linesystem,5,FALSE),"")</f>
        <v/>
      </c>
      <c r="M46" s="438"/>
      <c r="N46" s="445"/>
      <c r="O46" s="239">
        <f>IF(R46&gt;0,INDEX(maxdata,MATCH($E$1,namelist,0),MATCH(R46,exercise,0))*IF(O$10&gt;0,O$10,1),0)</f>
        <v>0</v>
      </c>
      <c r="P46" s="266"/>
      <c r="Q46" s="267"/>
      <c r="R46" s="396"/>
      <c r="S46" s="397"/>
      <c r="T46" s="274" t="str">
        <f>IF(Q46&gt;0,VLOOKUP(Q46,linesystem,2,FALSE),"")</f>
        <v/>
      </c>
      <c r="U46" s="275" t="str">
        <f t="shared" si="0"/>
        <v/>
      </c>
      <c r="V46" s="281" t="str">
        <f t="shared" si="1"/>
        <v/>
      </c>
      <c r="W46" s="274" t="e">
        <f>IF(AND(T46&gt;0,O46&gt;0),MROUND(O46*U46*IF($O$10&gt;0,1,1),5),IF(AND(T46&gt;0,Q46=0),MROUND(U46*IF(O$10&gt;0,O$10,1),0.05),0))</f>
        <v>#VALUE!</v>
      </c>
      <c r="X46" s="283"/>
      <c r="Y46" s="272" t="e">
        <f>IF(AND(T46&gt;0,O46&gt;0),MROUND(O46*V46*IF($O$10&gt;0,1,1),5),IF(AND(T46&gt;0,Q46=0),MROUND(V46*IF(O$10&gt;0,O$10,1),0.05),0))</f>
        <v>#VALUE!</v>
      </c>
      <c r="Z46" s="276" t="str">
        <f>IF(Q46&gt;0,VLOOKUP(Q46,linesystem,5,FALSE),"")</f>
        <v/>
      </c>
      <c r="AA46" s="464"/>
      <c r="AB46" s="470"/>
      <c r="AC46" s="239">
        <f>IF(AF46&gt;0,INDEX(maxdata,MATCH($E$1,namelist,0),MATCH(AF46,exercise,0))*IF(AC$10&gt;0,AC$10,1),0)</f>
        <v>0</v>
      </c>
      <c r="AD46" s="266"/>
      <c r="AE46" s="267"/>
      <c r="AF46" s="396"/>
      <c r="AG46" s="397"/>
      <c r="AH46" s="274" t="str">
        <f>IF(AE46&gt;0,VLOOKUP(AE46,linesystem,2,FALSE),"")</f>
        <v/>
      </c>
      <c r="AI46" s="275" t="str">
        <f>IF(AE46&gt;0,VLOOKUP(AE46,linesystem,3,FALSE),"")</f>
        <v/>
      </c>
      <c r="AJ46" s="275" t="str">
        <f>IF(AE46&gt;0,VLOOKUP(AE46,linesystem,4,FALSE),"")</f>
        <v/>
      </c>
      <c r="AK46" s="274" t="e">
        <f>IF(AND(AH46&gt;0,AC46&gt;0),MROUND(AC46*AI46*IF($O$10&gt;0,1,1),5),IF(AND(AH46&gt;0,AE46=0),MROUND(AI46*IF(AC$10&gt;0,AC$10,1),0.05),0))</f>
        <v>#VALUE!</v>
      </c>
      <c r="AL46" s="283"/>
      <c r="AM46" s="272" t="e">
        <f>IF(AND(AH46&gt;0,AC46&gt;0),MROUND(AC46*AJ46*IF($O$10&gt;0,1,1),5),IF(AND(AH46&gt;0,AE46=0),MROUND(AJ46*IF(AC$10&gt;0,AC$10,1),0.05),0))</f>
        <v>#VALUE!</v>
      </c>
      <c r="AN46" s="276" t="str">
        <f>IF(AE46&gt;0,VLOOKUP(AE46,linesystem,5,FALSE),"")</f>
        <v/>
      </c>
      <c r="AO46" s="464"/>
      <c r="AP46" s="465"/>
    </row>
    <row r="47" spans="1:43" ht="12.2" customHeight="1" x14ac:dyDescent="0.2">
      <c r="D47" s="21"/>
      <c r="E47" s="5"/>
      <c r="F47" s="18"/>
      <c r="G47" s="23"/>
      <c r="H47" s="24"/>
      <c r="I47" s="3"/>
      <c r="J47" s="4"/>
      <c r="K47" s="19"/>
      <c r="L47" s="2"/>
      <c r="M47" s="6"/>
      <c r="N47" s="19"/>
      <c r="O47" s="2"/>
      <c r="P47" s="2"/>
      <c r="Q47" s="2"/>
      <c r="R47" s="6"/>
      <c r="S47" s="19"/>
      <c r="T47" s="2"/>
      <c r="U47" s="33"/>
      <c r="V47" s="34"/>
      <c r="W47" s="6"/>
      <c r="X47" s="22"/>
      <c r="Y47" s="5"/>
      <c r="Z47" s="5"/>
      <c r="AA47" s="18"/>
      <c r="AB47" s="3"/>
      <c r="AC47" s="4"/>
      <c r="AD47" s="4"/>
      <c r="AE47" s="4"/>
      <c r="AF47" s="19"/>
      <c r="AG47" s="2"/>
      <c r="AH47" s="6"/>
      <c r="AI47" s="23"/>
      <c r="AJ47" s="24"/>
      <c r="AK47" s="19"/>
      <c r="AL47" s="2"/>
      <c r="AM47" s="6"/>
      <c r="AN47" s="19"/>
      <c r="AO47" s="2"/>
      <c r="AP47" s="6"/>
    </row>
    <row r="48" spans="1:43" ht="12.2" customHeight="1" x14ac:dyDescent="0.2">
      <c r="D48" s="21"/>
      <c r="E48" s="5"/>
      <c r="F48" s="18"/>
      <c r="G48" s="23"/>
      <c r="H48" s="24"/>
      <c r="I48" s="3"/>
      <c r="J48" s="4"/>
      <c r="K48" s="19"/>
      <c r="L48" s="2"/>
      <c r="M48" s="6"/>
      <c r="N48" s="19"/>
      <c r="O48" s="2"/>
      <c r="P48" s="2"/>
      <c r="Q48" s="2"/>
      <c r="R48" s="6"/>
      <c r="S48" s="19"/>
      <c r="T48" s="2"/>
      <c r="U48" s="33"/>
      <c r="V48" s="34"/>
      <c r="W48" s="6"/>
      <c r="X48" s="22"/>
      <c r="Y48" s="5"/>
      <c r="Z48" s="5"/>
      <c r="AA48" s="18"/>
      <c r="AB48" s="3"/>
      <c r="AC48" s="4"/>
      <c r="AD48" s="4"/>
      <c r="AE48" s="4"/>
      <c r="AF48" s="19"/>
      <c r="AG48" s="2"/>
      <c r="AH48" s="6"/>
      <c r="AI48" s="23"/>
      <c r="AJ48" s="24"/>
      <c r="AK48" s="19"/>
      <c r="AL48" s="2"/>
      <c r="AM48" s="6"/>
      <c r="AN48" s="19"/>
      <c r="AO48" s="2"/>
      <c r="AP48" s="6"/>
    </row>
    <row r="49" spans="1:42" ht="12.2" customHeight="1" x14ac:dyDescent="0.2">
      <c r="A49" s="41"/>
      <c r="B49" s="41"/>
      <c r="C49" s="41"/>
      <c r="D49" s="42"/>
      <c r="E49" s="42"/>
      <c r="F49" s="43"/>
      <c r="G49" s="44"/>
      <c r="H49" s="45"/>
      <c r="I49" s="46"/>
      <c r="J49" s="47"/>
      <c r="K49" s="43"/>
      <c r="L49" s="46"/>
      <c r="M49" s="48"/>
      <c r="N49" s="43"/>
      <c r="O49" s="46"/>
      <c r="P49" s="46"/>
      <c r="Q49" s="46"/>
      <c r="R49" s="48"/>
      <c r="S49" s="43"/>
      <c r="T49" s="46"/>
      <c r="U49" s="49"/>
      <c r="V49" s="50"/>
      <c r="W49" s="48"/>
      <c r="X49" s="51"/>
      <c r="Y49" s="42"/>
      <c r="Z49" s="42"/>
      <c r="AA49" s="43"/>
      <c r="AB49" s="46"/>
      <c r="AC49" s="47"/>
      <c r="AD49" s="47"/>
      <c r="AE49" s="47"/>
      <c r="AF49" s="43"/>
      <c r="AG49" s="46"/>
      <c r="AH49" s="48"/>
      <c r="AI49" s="44"/>
      <c r="AJ49" s="45"/>
      <c r="AK49" s="43"/>
      <c r="AL49" s="46"/>
      <c r="AM49" s="48"/>
      <c r="AN49" s="43"/>
      <c r="AO49" s="46"/>
      <c r="AP49" s="48"/>
    </row>
    <row r="50" spans="1:42" ht="12.2" hidden="1" customHeight="1" x14ac:dyDescent="0.2">
      <c r="A50" s="41"/>
      <c r="B50" s="41"/>
      <c r="C50" s="41"/>
      <c r="D50" s="40"/>
      <c r="E50" s="40"/>
      <c r="F50" s="43"/>
      <c r="G50" s="44"/>
      <c r="H50" s="45"/>
      <c r="I50" s="52"/>
      <c r="J50" s="47"/>
      <c r="K50" s="43"/>
      <c r="L50" s="52"/>
      <c r="M50" s="48"/>
      <c r="N50" s="43"/>
      <c r="O50" s="46"/>
      <c r="P50" s="46"/>
      <c r="Q50" s="46"/>
      <c r="R50" s="48"/>
      <c r="S50" s="43"/>
      <c r="T50" s="46"/>
      <c r="U50" s="49"/>
      <c r="V50" s="50"/>
      <c r="W50" s="48"/>
      <c r="X50" s="51"/>
      <c r="Y50" s="40"/>
      <c r="Z50" s="40"/>
      <c r="AA50" s="43"/>
      <c r="AB50" s="52"/>
      <c r="AC50" s="47"/>
      <c r="AD50" s="47"/>
      <c r="AE50" s="47"/>
      <c r="AF50" s="43"/>
      <c r="AG50" s="52"/>
      <c r="AH50" s="48"/>
      <c r="AI50" s="44"/>
      <c r="AJ50" s="45"/>
      <c r="AK50" s="43"/>
      <c r="AL50" s="46"/>
      <c r="AM50" s="48"/>
      <c r="AN50" s="43"/>
      <c r="AO50" s="46"/>
      <c r="AP50" s="48"/>
    </row>
    <row r="51" spans="1:42" ht="12.2" hidden="1" customHeight="1" x14ac:dyDescent="0.2">
      <c r="A51" s="41"/>
      <c r="B51" s="41"/>
      <c r="C51" s="41"/>
      <c r="D51" s="42"/>
      <c r="E51" s="42"/>
      <c r="F51" s="43"/>
      <c r="G51" s="44"/>
      <c r="H51" s="45"/>
      <c r="I51" s="46"/>
      <c r="J51" s="47"/>
      <c r="K51" s="46"/>
      <c r="L51" s="46"/>
      <c r="M51" s="47"/>
      <c r="N51" s="46"/>
      <c r="O51" s="46"/>
      <c r="P51" s="46"/>
      <c r="Q51" s="46"/>
      <c r="R51" s="47"/>
      <c r="S51" s="46"/>
      <c r="T51" s="46"/>
      <c r="U51" s="49"/>
      <c r="V51" s="50"/>
      <c r="W51" s="47"/>
      <c r="X51" s="51"/>
      <c r="Y51" s="42"/>
      <c r="Z51" s="42"/>
      <c r="AA51" s="43"/>
      <c r="AB51" s="46"/>
      <c r="AC51" s="47"/>
      <c r="AD51" s="47"/>
      <c r="AE51" s="47"/>
      <c r="AF51" s="46"/>
      <c r="AG51" s="46"/>
      <c r="AH51" s="47"/>
      <c r="AI51" s="44"/>
      <c r="AJ51" s="45"/>
      <c r="AK51" s="46"/>
      <c r="AL51" s="46"/>
      <c r="AM51" s="47"/>
      <c r="AN51" s="46"/>
      <c r="AO51" s="46"/>
      <c r="AP51" s="47"/>
    </row>
    <row r="52" spans="1:42" ht="12.2" hidden="1" customHeight="1" x14ac:dyDescent="0.2">
      <c r="A52" s="41"/>
      <c r="B52" s="41"/>
      <c r="C52" s="41"/>
      <c r="D52" s="40"/>
      <c r="E52" s="42"/>
      <c r="F52" s="43"/>
      <c r="G52" s="44"/>
      <c r="H52" s="45"/>
      <c r="I52" s="46"/>
      <c r="J52" s="53"/>
      <c r="K52" s="43"/>
      <c r="L52" s="46"/>
      <c r="M52" s="53"/>
      <c r="N52" s="54"/>
      <c r="O52" s="52"/>
      <c r="P52" s="52"/>
      <c r="Q52" s="52"/>
      <c r="R52" s="47"/>
      <c r="S52" s="54"/>
      <c r="T52" s="52"/>
      <c r="U52" s="55"/>
      <c r="V52" s="56"/>
      <c r="W52" s="47"/>
      <c r="X52" s="51"/>
      <c r="Y52" s="42"/>
      <c r="Z52" s="42"/>
      <c r="AA52" s="43"/>
      <c r="AB52" s="46"/>
      <c r="AC52" s="53"/>
      <c r="AD52" s="53"/>
      <c r="AE52" s="53"/>
      <c r="AF52" s="43"/>
      <c r="AG52" s="46"/>
      <c r="AH52" s="53"/>
      <c r="AI52" s="44"/>
      <c r="AJ52" s="45"/>
      <c r="AK52" s="54"/>
      <c r="AL52" s="52"/>
      <c r="AM52" s="47"/>
      <c r="AN52" s="54"/>
      <c r="AO52" s="52"/>
      <c r="AP52" s="47"/>
    </row>
    <row r="53" spans="1:42" ht="12.2" hidden="1" customHeight="1" x14ac:dyDescent="0.2">
      <c r="A53" s="41"/>
      <c r="B53" s="41"/>
      <c r="C53" s="41"/>
      <c r="D53" s="42"/>
      <c r="E53" s="40"/>
      <c r="F53" s="43"/>
      <c r="G53" s="44"/>
      <c r="H53" s="45"/>
      <c r="I53" s="46"/>
      <c r="J53" s="47"/>
      <c r="K53" s="43"/>
      <c r="L53" s="46"/>
      <c r="M53" s="53"/>
      <c r="N53" s="43"/>
      <c r="O53" s="46"/>
      <c r="P53" s="46"/>
      <c r="Q53" s="46"/>
      <c r="R53" s="57"/>
      <c r="S53" s="43"/>
      <c r="T53" s="46"/>
      <c r="U53" s="49"/>
      <c r="V53" s="50"/>
      <c r="W53" s="57"/>
      <c r="X53" s="51"/>
      <c r="Y53" s="40"/>
      <c r="Z53" s="40"/>
      <c r="AA53" s="43"/>
      <c r="AB53" s="46"/>
      <c r="AC53" s="47"/>
      <c r="AD53" s="47"/>
      <c r="AE53" s="47"/>
      <c r="AF53" s="43"/>
      <c r="AG53" s="46"/>
      <c r="AH53" s="53"/>
      <c r="AI53" s="44"/>
      <c r="AJ53" s="45"/>
      <c r="AK53" s="43"/>
      <c r="AL53" s="46"/>
      <c r="AM53" s="57"/>
      <c r="AN53" s="43"/>
      <c r="AO53" s="46"/>
      <c r="AP53" s="57"/>
    </row>
    <row r="54" spans="1:42" ht="12.2" hidden="1" customHeight="1" x14ac:dyDescent="0.2">
      <c r="A54" s="41"/>
      <c r="B54" s="41"/>
      <c r="C54" s="41"/>
      <c r="D54" s="42"/>
      <c r="E54" s="42"/>
      <c r="F54" s="43"/>
      <c r="G54" s="44"/>
      <c r="H54" s="45"/>
      <c r="I54" s="46"/>
      <c r="J54" s="47"/>
      <c r="K54" s="46"/>
      <c r="L54" s="46"/>
      <c r="M54" s="47"/>
      <c r="N54" s="43"/>
      <c r="O54" s="46"/>
      <c r="P54" s="46"/>
      <c r="Q54" s="46"/>
      <c r="R54" s="48"/>
      <c r="S54" s="43"/>
      <c r="T54" s="46"/>
      <c r="U54" s="49"/>
      <c r="V54" s="50"/>
      <c r="W54" s="48"/>
      <c r="X54" s="51"/>
      <c r="Y54" s="42"/>
      <c r="Z54" s="42"/>
      <c r="AA54" s="43"/>
      <c r="AB54" s="46"/>
      <c r="AC54" s="47"/>
      <c r="AD54" s="47"/>
      <c r="AE54" s="47"/>
      <c r="AF54" s="46"/>
      <c r="AG54" s="46"/>
      <c r="AH54" s="47"/>
      <c r="AI54" s="44"/>
      <c r="AJ54" s="45"/>
      <c r="AK54" s="43"/>
      <c r="AL54" s="46"/>
      <c r="AM54" s="48"/>
      <c r="AN54" s="43"/>
      <c r="AO54" s="46"/>
      <c r="AP54" s="48"/>
    </row>
    <row r="55" spans="1:42" ht="12.2" hidden="1" customHeight="1" x14ac:dyDescent="0.25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43"/>
      <c r="AO55" s="46"/>
      <c r="AP55" s="48"/>
    </row>
    <row r="56" spans="1:42" ht="12.2" hidden="1" customHeight="1" x14ac:dyDescent="0.25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46"/>
      <c r="AO56" s="46"/>
      <c r="AP56" s="47"/>
    </row>
    <row r="57" spans="1:42" ht="12.2" hidden="1" customHeight="1" x14ac:dyDescent="0.25">
      <c r="A57" s="150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54"/>
      <c r="AO57" s="52"/>
      <c r="AP57" s="47"/>
    </row>
    <row r="58" spans="1:42" ht="12.2" hidden="1" customHeight="1" x14ac:dyDescent="0.25">
      <c r="A58" s="150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43"/>
      <c r="AO58" s="46"/>
      <c r="AP58" s="57"/>
    </row>
    <row r="59" spans="1:42" ht="12.2" hidden="1" customHeight="1" x14ac:dyDescent="0.25">
      <c r="A59" s="150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43"/>
      <c r="AO59" s="46"/>
      <c r="AP59" s="48"/>
    </row>
    <row r="60" spans="1:42" ht="12.2" hidden="1" customHeight="1" x14ac:dyDescent="0.25">
      <c r="A60" s="150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43"/>
      <c r="AO60" s="46"/>
      <c r="AP60" s="48"/>
    </row>
    <row r="61" spans="1:42" ht="12.2" hidden="1" customHeight="1" x14ac:dyDescent="0.25">
      <c r="A61" s="150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46"/>
      <c r="AO61" s="46"/>
      <c r="AP61" s="47"/>
    </row>
    <row r="62" spans="1:42" ht="12.2" hidden="1" customHeight="1" x14ac:dyDescent="0.25">
      <c r="A62" s="143"/>
      <c r="B62" s="143"/>
      <c r="C62" s="143"/>
      <c r="D62" s="144" t="str">
        <f t="shared" ref="D62:D97" si="2">D12</f>
        <v>Bench Press</v>
      </c>
      <c r="E62" s="143">
        <f t="shared" ref="E62:E97" si="3">F12</f>
        <v>8</v>
      </c>
      <c r="F62" s="143">
        <f t="shared" ref="F62:F97" si="4">I12</f>
        <v>220</v>
      </c>
      <c r="G62" s="143"/>
      <c r="H62" s="143"/>
      <c r="I62" s="143">
        <f t="shared" ref="I62:I97" si="5">K12</f>
        <v>235</v>
      </c>
      <c r="J62" s="143"/>
      <c r="K62" s="145">
        <f t="shared" ref="K62:L81" si="6">L12</f>
        <v>3</v>
      </c>
      <c r="L62" s="144">
        <f t="shared" si="6"/>
        <v>0</v>
      </c>
      <c r="M62" s="150"/>
      <c r="N62" s="150"/>
      <c r="O62" s="150"/>
      <c r="P62" s="150"/>
      <c r="Q62" s="150"/>
      <c r="R62" s="151">
        <f t="shared" ref="R62:R97" si="7">R12</f>
        <v>0</v>
      </c>
      <c r="S62" s="150" t="str">
        <f t="shared" ref="S62:S97" si="8">T12</f>
        <v/>
      </c>
      <c r="T62" s="150" t="e">
        <f t="shared" ref="T62:T97" si="9">W12</f>
        <v>#VALUE!</v>
      </c>
      <c r="U62" s="150"/>
      <c r="V62" s="150"/>
      <c r="W62" s="150" t="e">
        <f t="shared" ref="W62:W97" si="10">Y12</f>
        <v>#VALUE!</v>
      </c>
      <c r="X62" s="150"/>
      <c r="Y62" s="152" t="str">
        <f t="shared" ref="Y62:Z81" si="11">Z12</f>
        <v/>
      </c>
      <c r="Z62" s="151">
        <f t="shared" si="11"/>
        <v>0</v>
      </c>
      <c r="AA62" s="150"/>
      <c r="AB62" s="150"/>
      <c r="AC62" s="150"/>
      <c r="AD62" s="150"/>
      <c r="AE62" s="150"/>
      <c r="AF62" s="151">
        <f t="shared" ref="AF62:AF97" si="12">AF12</f>
        <v>0</v>
      </c>
      <c r="AG62" s="150" t="str">
        <f t="shared" ref="AG62:AG97" si="13">AH12</f>
        <v/>
      </c>
      <c r="AH62" s="150" t="e">
        <f t="shared" ref="AH62:AH97" si="14">AK12</f>
        <v>#VALUE!</v>
      </c>
      <c r="AI62" s="150"/>
      <c r="AJ62" s="150"/>
      <c r="AK62" s="150" t="e">
        <f t="shared" ref="AK62:AK97" si="15">AM12</f>
        <v>#VALUE!</v>
      </c>
      <c r="AL62" s="150"/>
      <c r="AM62" s="152" t="str">
        <f>AN12</f>
        <v/>
      </c>
      <c r="AN62" s="151">
        <f>AO12</f>
        <v>0</v>
      </c>
      <c r="AO62" s="52"/>
      <c r="AP62" s="47"/>
    </row>
    <row r="63" spans="1:42" ht="12.2" hidden="1" customHeight="1" x14ac:dyDescent="0.25">
      <c r="A63" s="143"/>
      <c r="B63" s="143"/>
      <c r="C63" s="143"/>
      <c r="D63" s="144" t="str">
        <f t="shared" si="2"/>
        <v>pair w/</v>
      </c>
      <c r="E63" s="144">
        <f t="shared" si="3"/>
        <v>0</v>
      </c>
      <c r="F63" s="143">
        <f t="shared" si="4"/>
        <v>0</v>
      </c>
      <c r="G63" s="143"/>
      <c r="H63" s="143"/>
      <c r="I63" s="143">
        <f t="shared" si="5"/>
        <v>0</v>
      </c>
      <c r="J63" s="143"/>
      <c r="K63" s="145">
        <f t="shared" si="6"/>
        <v>0</v>
      </c>
      <c r="L63" s="144">
        <f t="shared" si="6"/>
        <v>0</v>
      </c>
      <c r="M63" s="150"/>
      <c r="N63" s="150"/>
      <c r="O63" s="150"/>
      <c r="P63" s="150"/>
      <c r="Q63" s="150"/>
      <c r="R63" s="151" t="str">
        <f t="shared" si="7"/>
        <v/>
      </c>
      <c r="S63" s="150">
        <f t="shared" si="8"/>
        <v>0</v>
      </c>
      <c r="T63" s="150">
        <f t="shared" si="9"/>
        <v>0</v>
      </c>
      <c r="U63" s="150"/>
      <c r="V63" s="150"/>
      <c r="W63" s="150">
        <f t="shared" si="10"/>
        <v>0</v>
      </c>
      <c r="X63" s="150"/>
      <c r="Y63" s="152">
        <f t="shared" si="11"/>
        <v>0</v>
      </c>
      <c r="Z63" s="151">
        <f t="shared" si="11"/>
        <v>0</v>
      </c>
      <c r="AA63" s="150"/>
      <c r="AB63" s="150"/>
      <c r="AC63" s="150"/>
      <c r="AD63" s="150"/>
      <c r="AE63" s="150"/>
      <c r="AF63" s="151" t="str">
        <f t="shared" si="12"/>
        <v/>
      </c>
      <c r="AG63" s="150">
        <f t="shared" si="13"/>
        <v>0</v>
      </c>
      <c r="AH63" s="150">
        <f t="shared" si="14"/>
        <v>0</v>
      </c>
      <c r="AI63" s="150"/>
      <c r="AJ63" s="150"/>
      <c r="AK63" s="150">
        <f t="shared" si="15"/>
        <v>0</v>
      </c>
      <c r="AL63" s="150"/>
      <c r="AM63" s="152">
        <f t="shared" ref="AM63:AN63" si="16">AN13</f>
        <v>0</v>
      </c>
      <c r="AN63" s="151">
        <f t="shared" si="16"/>
        <v>0</v>
      </c>
      <c r="AO63" s="46"/>
      <c r="AP63" s="57"/>
    </row>
    <row r="64" spans="1:42" ht="12.2" hidden="1" customHeight="1" x14ac:dyDescent="0.25">
      <c r="A64" s="143"/>
      <c r="B64" s="143"/>
      <c r="C64" s="143"/>
      <c r="D64" s="144" t="str">
        <f t="shared" si="2"/>
        <v>BB BO Row</v>
      </c>
      <c r="E64" s="143">
        <f t="shared" si="3"/>
        <v>12</v>
      </c>
      <c r="F64" s="143">
        <f t="shared" si="4"/>
        <v>125</v>
      </c>
      <c r="G64" s="143"/>
      <c r="H64" s="143"/>
      <c r="I64" s="143">
        <f t="shared" si="5"/>
        <v>135</v>
      </c>
      <c r="J64" s="143"/>
      <c r="K64" s="145">
        <f t="shared" si="6"/>
        <v>3</v>
      </c>
      <c r="L64" s="144">
        <f t="shared" si="6"/>
        <v>0</v>
      </c>
      <c r="M64" s="150"/>
      <c r="N64" s="150"/>
      <c r="O64" s="150"/>
      <c r="P64" s="150"/>
      <c r="Q64" s="150"/>
      <c r="R64" s="151">
        <f t="shared" si="7"/>
        <v>0</v>
      </c>
      <c r="S64" s="150" t="str">
        <f t="shared" si="8"/>
        <v/>
      </c>
      <c r="T64" s="150" t="e">
        <f t="shared" si="9"/>
        <v>#VALUE!</v>
      </c>
      <c r="U64" s="150"/>
      <c r="V64" s="150"/>
      <c r="W64" s="150" t="e">
        <f t="shared" si="10"/>
        <v>#VALUE!</v>
      </c>
      <c r="X64" s="150"/>
      <c r="Y64" s="152" t="str">
        <f t="shared" si="11"/>
        <v/>
      </c>
      <c r="Z64" s="151">
        <f t="shared" si="11"/>
        <v>0</v>
      </c>
      <c r="AA64" s="150"/>
      <c r="AB64" s="150"/>
      <c r="AC64" s="150"/>
      <c r="AD64" s="150"/>
      <c r="AE64" s="150"/>
      <c r="AF64" s="151">
        <f t="shared" si="12"/>
        <v>0</v>
      </c>
      <c r="AG64" s="150" t="str">
        <f t="shared" si="13"/>
        <v/>
      </c>
      <c r="AH64" s="150" t="e">
        <f t="shared" si="14"/>
        <v>#VALUE!</v>
      </c>
      <c r="AI64" s="150"/>
      <c r="AJ64" s="150"/>
      <c r="AK64" s="150" t="e">
        <f t="shared" si="15"/>
        <v>#VALUE!</v>
      </c>
      <c r="AL64" s="150"/>
      <c r="AM64" s="152" t="str">
        <f t="shared" ref="AM64:AN64" si="17">AN14</f>
        <v/>
      </c>
      <c r="AN64" s="151">
        <f t="shared" si="17"/>
        <v>0</v>
      </c>
      <c r="AO64" s="46"/>
      <c r="AP64" s="48"/>
    </row>
    <row r="65" spans="1:42" ht="12.2" hidden="1" customHeight="1" x14ac:dyDescent="0.25">
      <c r="A65" s="143"/>
      <c r="B65" s="143"/>
      <c r="C65" s="143"/>
      <c r="D65" s="144" t="str">
        <f t="shared" si="2"/>
        <v>pair w/</v>
      </c>
      <c r="E65" s="144">
        <f t="shared" si="3"/>
        <v>0</v>
      </c>
      <c r="F65" s="143">
        <f t="shared" si="4"/>
        <v>0</v>
      </c>
      <c r="G65" s="143"/>
      <c r="H65" s="143"/>
      <c r="I65" s="143">
        <f t="shared" si="5"/>
        <v>0</v>
      </c>
      <c r="J65" s="143"/>
      <c r="K65" s="145">
        <f t="shared" si="6"/>
        <v>0</v>
      </c>
      <c r="L65" s="144">
        <f t="shared" si="6"/>
        <v>0</v>
      </c>
      <c r="M65" s="150"/>
      <c r="N65" s="150"/>
      <c r="O65" s="150"/>
      <c r="P65" s="150"/>
      <c r="Q65" s="150"/>
      <c r="R65" s="151" t="str">
        <f t="shared" si="7"/>
        <v/>
      </c>
      <c r="S65" s="150">
        <f t="shared" si="8"/>
        <v>0</v>
      </c>
      <c r="T65" s="150">
        <f t="shared" si="9"/>
        <v>0</v>
      </c>
      <c r="U65" s="150"/>
      <c r="V65" s="150"/>
      <c r="W65" s="150">
        <f t="shared" si="10"/>
        <v>0</v>
      </c>
      <c r="X65" s="150"/>
      <c r="Y65" s="152">
        <f t="shared" si="11"/>
        <v>0</v>
      </c>
      <c r="Z65" s="151">
        <f t="shared" si="11"/>
        <v>0</v>
      </c>
      <c r="AA65" s="150"/>
      <c r="AB65" s="150"/>
      <c r="AC65" s="150"/>
      <c r="AD65" s="150"/>
      <c r="AE65" s="150"/>
      <c r="AF65" s="151" t="str">
        <f t="shared" si="12"/>
        <v/>
      </c>
      <c r="AG65" s="150">
        <f t="shared" si="13"/>
        <v>0</v>
      </c>
      <c r="AH65" s="150">
        <f t="shared" si="14"/>
        <v>0</v>
      </c>
      <c r="AI65" s="150"/>
      <c r="AJ65" s="150"/>
      <c r="AK65" s="150">
        <f t="shared" si="15"/>
        <v>0</v>
      </c>
      <c r="AL65" s="150"/>
      <c r="AM65" s="152">
        <f t="shared" ref="AM65:AN65" si="18">AN15</f>
        <v>0</v>
      </c>
      <c r="AN65" s="151">
        <f t="shared" si="18"/>
        <v>0</v>
      </c>
      <c r="AO65" s="46"/>
      <c r="AP65" s="48"/>
    </row>
    <row r="66" spans="1:42" ht="12.2" hidden="1" customHeight="1" x14ac:dyDescent="0.25">
      <c r="A66" s="143"/>
      <c r="B66" s="143"/>
      <c r="C66" s="143"/>
      <c r="D66" s="144" t="str">
        <f t="shared" si="2"/>
        <v>SL Reverse Hyper</v>
      </c>
      <c r="E66" s="143">
        <f t="shared" si="3"/>
        <v>6</v>
      </c>
      <c r="F66" s="143">
        <f t="shared" si="4"/>
        <v>100</v>
      </c>
      <c r="G66" s="143"/>
      <c r="H66" s="143"/>
      <c r="I66" s="143">
        <f t="shared" si="5"/>
        <v>105</v>
      </c>
      <c r="J66" s="143"/>
      <c r="K66" s="145">
        <f t="shared" si="6"/>
        <v>3</v>
      </c>
      <c r="L66" s="144">
        <f t="shared" si="6"/>
        <v>0</v>
      </c>
      <c r="M66" s="150"/>
      <c r="N66" s="150"/>
      <c r="O66" s="150"/>
      <c r="P66" s="150"/>
      <c r="Q66" s="150"/>
      <c r="R66" s="151">
        <f t="shared" si="7"/>
        <v>0</v>
      </c>
      <c r="S66" s="150" t="str">
        <f t="shared" si="8"/>
        <v/>
      </c>
      <c r="T66" s="150" t="e">
        <f t="shared" si="9"/>
        <v>#VALUE!</v>
      </c>
      <c r="U66" s="150"/>
      <c r="V66" s="150"/>
      <c r="W66" s="150" t="e">
        <f t="shared" si="10"/>
        <v>#VALUE!</v>
      </c>
      <c r="X66" s="150"/>
      <c r="Y66" s="152" t="str">
        <f t="shared" si="11"/>
        <v/>
      </c>
      <c r="Z66" s="151">
        <f t="shared" si="11"/>
        <v>0</v>
      </c>
      <c r="AA66" s="150"/>
      <c r="AB66" s="150"/>
      <c r="AC66" s="150"/>
      <c r="AD66" s="150"/>
      <c r="AE66" s="150"/>
      <c r="AF66" s="151">
        <f t="shared" si="12"/>
        <v>0</v>
      </c>
      <c r="AG66" s="150" t="str">
        <f t="shared" si="13"/>
        <v/>
      </c>
      <c r="AH66" s="150" t="e">
        <f t="shared" si="14"/>
        <v>#VALUE!</v>
      </c>
      <c r="AI66" s="150"/>
      <c r="AJ66" s="150"/>
      <c r="AK66" s="150" t="e">
        <f t="shared" si="15"/>
        <v>#VALUE!</v>
      </c>
      <c r="AL66" s="150"/>
      <c r="AM66" s="152" t="str">
        <f t="shared" ref="AM66:AN66" si="19">AN16</f>
        <v/>
      </c>
      <c r="AN66" s="151">
        <f t="shared" si="19"/>
        <v>0</v>
      </c>
      <c r="AO66" s="46"/>
      <c r="AP66" s="47"/>
    </row>
    <row r="67" spans="1:42" ht="21.75" hidden="1" customHeight="1" x14ac:dyDescent="0.25">
      <c r="A67" s="143"/>
      <c r="B67" s="143"/>
      <c r="C67" s="143"/>
      <c r="D67" s="144" t="str">
        <f t="shared" si="2"/>
        <v>Arnold Press</v>
      </c>
      <c r="E67" s="144">
        <f t="shared" si="3"/>
        <v>8</v>
      </c>
      <c r="F67" s="143">
        <f t="shared" si="4"/>
        <v>40</v>
      </c>
      <c r="G67" s="143"/>
      <c r="H67" s="143"/>
      <c r="I67" s="143">
        <f t="shared" si="5"/>
        <v>45</v>
      </c>
      <c r="J67" s="143"/>
      <c r="K67" s="145">
        <f t="shared" si="6"/>
        <v>3</v>
      </c>
      <c r="L67" s="144">
        <f t="shared" si="6"/>
        <v>0</v>
      </c>
      <c r="M67" s="150"/>
      <c r="N67" s="150"/>
      <c r="O67" s="150"/>
      <c r="P67" s="150"/>
      <c r="Q67" s="150"/>
      <c r="R67" s="151">
        <f t="shared" si="7"/>
        <v>0</v>
      </c>
      <c r="S67" s="150" t="str">
        <f t="shared" si="8"/>
        <v/>
      </c>
      <c r="T67" s="150" t="e">
        <f t="shared" si="9"/>
        <v>#VALUE!</v>
      </c>
      <c r="U67" s="150"/>
      <c r="V67" s="150"/>
      <c r="W67" s="150" t="e">
        <f t="shared" si="10"/>
        <v>#VALUE!</v>
      </c>
      <c r="X67" s="150"/>
      <c r="Y67" s="152" t="str">
        <f t="shared" si="11"/>
        <v/>
      </c>
      <c r="Z67" s="151">
        <f t="shared" si="11"/>
        <v>0</v>
      </c>
      <c r="AA67" s="150"/>
      <c r="AB67" s="150"/>
      <c r="AC67" s="150"/>
      <c r="AD67" s="150"/>
      <c r="AE67" s="150"/>
      <c r="AF67" s="151">
        <f t="shared" si="12"/>
        <v>0</v>
      </c>
      <c r="AG67" s="150" t="str">
        <f t="shared" si="13"/>
        <v/>
      </c>
      <c r="AH67" s="150" t="e">
        <f t="shared" si="14"/>
        <v>#VALUE!</v>
      </c>
      <c r="AI67" s="150"/>
      <c r="AJ67" s="150"/>
      <c r="AK67" s="150" t="e">
        <f t="shared" si="15"/>
        <v>#VALUE!</v>
      </c>
      <c r="AL67" s="150"/>
      <c r="AM67" s="152" t="str">
        <f t="shared" ref="AM67:AN67" si="20">AN17</f>
        <v/>
      </c>
      <c r="AN67" s="151">
        <f t="shared" si="20"/>
        <v>0</v>
      </c>
      <c r="AO67" s="51"/>
      <c r="AP67" s="51"/>
    </row>
    <row r="68" spans="1:42" ht="15" hidden="1" customHeight="1" x14ac:dyDescent="0.25">
      <c r="A68" s="143"/>
      <c r="B68" s="143"/>
      <c r="C68" s="143"/>
      <c r="D68" s="144" t="str">
        <f t="shared" si="2"/>
        <v/>
      </c>
      <c r="E68" s="143">
        <f t="shared" si="3"/>
        <v>0</v>
      </c>
      <c r="F68" s="143">
        <f t="shared" si="4"/>
        <v>0</v>
      </c>
      <c r="G68" s="143"/>
      <c r="H68" s="143"/>
      <c r="I68" s="143">
        <f t="shared" si="5"/>
        <v>0</v>
      </c>
      <c r="J68" s="143"/>
      <c r="K68" s="145">
        <f t="shared" si="6"/>
        <v>0</v>
      </c>
      <c r="L68" s="144">
        <f t="shared" si="6"/>
        <v>0</v>
      </c>
      <c r="M68" s="150"/>
      <c r="N68" s="150"/>
      <c r="O68" s="150"/>
      <c r="P68" s="150"/>
      <c r="Q68" s="150"/>
      <c r="R68" s="151" t="str">
        <f t="shared" si="7"/>
        <v/>
      </c>
      <c r="S68" s="150">
        <f t="shared" si="8"/>
        <v>0</v>
      </c>
      <c r="T68" s="150">
        <f t="shared" si="9"/>
        <v>0</v>
      </c>
      <c r="U68" s="150"/>
      <c r="V68" s="150"/>
      <c r="W68" s="150">
        <f t="shared" si="10"/>
        <v>0</v>
      </c>
      <c r="X68" s="150"/>
      <c r="Y68" s="152">
        <f t="shared" si="11"/>
        <v>0</v>
      </c>
      <c r="Z68" s="151">
        <f t="shared" si="11"/>
        <v>0</v>
      </c>
      <c r="AA68" s="150"/>
      <c r="AB68" s="150"/>
      <c r="AC68" s="150"/>
      <c r="AD68" s="150"/>
      <c r="AE68" s="150"/>
      <c r="AF68" s="151" t="str">
        <f t="shared" si="12"/>
        <v/>
      </c>
      <c r="AG68" s="150">
        <f t="shared" si="13"/>
        <v>0</v>
      </c>
      <c r="AH68" s="150">
        <f t="shared" si="14"/>
        <v>0</v>
      </c>
      <c r="AI68" s="150"/>
      <c r="AJ68" s="150"/>
      <c r="AK68" s="150">
        <f t="shared" si="15"/>
        <v>0</v>
      </c>
      <c r="AL68" s="150"/>
      <c r="AM68" s="152">
        <f t="shared" ref="AM68:AN68" si="21">AN18</f>
        <v>0</v>
      </c>
      <c r="AN68" s="151">
        <f t="shared" si="21"/>
        <v>0</v>
      </c>
      <c r="AO68" s="52"/>
      <c r="AP68" s="52"/>
    </row>
    <row r="69" spans="1:42" ht="15" hidden="1" customHeight="1" x14ac:dyDescent="0.25">
      <c r="A69" s="143"/>
      <c r="B69" s="143"/>
      <c r="C69" s="143"/>
      <c r="D69" s="144">
        <f t="shared" si="2"/>
        <v>0</v>
      </c>
      <c r="E69" s="144" t="str">
        <f t="shared" si="3"/>
        <v/>
      </c>
      <c r="F69" s="143" t="e">
        <f t="shared" si="4"/>
        <v>#VALUE!</v>
      </c>
      <c r="G69" s="143"/>
      <c r="H69" s="143"/>
      <c r="I69" s="143" t="e">
        <f t="shared" si="5"/>
        <v>#VALUE!</v>
      </c>
      <c r="J69" s="143"/>
      <c r="K69" s="145" t="str">
        <f t="shared" si="6"/>
        <v/>
      </c>
      <c r="L69" s="144">
        <f t="shared" si="6"/>
        <v>0</v>
      </c>
      <c r="M69" s="150"/>
      <c r="N69" s="150"/>
      <c r="O69" s="150"/>
      <c r="P69" s="150"/>
      <c r="Q69" s="150"/>
      <c r="R69" s="151">
        <f t="shared" si="7"/>
        <v>0</v>
      </c>
      <c r="S69" s="150" t="str">
        <f t="shared" si="8"/>
        <v/>
      </c>
      <c r="T69" s="150" t="e">
        <f t="shared" si="9"/>
        <v>#VALUE!</v>
      </c>
      <c r="U69" s="150"/>
      <c r="V69" s="150"/>
      <c r="W69" s="150" t="e">
        <f t="shared" si="10"/>
        <v>#VALUE!</v>
      </c>
      <c r="X69" s="150"/>
      <c r="Y69" s="152" t="str">
        <f t="shared" si="11"/>
        <v/>
      </c>
      <c r="Z69" s="151">
        <f t="shared" si="11"/>
        <v>0</v>
      </c>
      <c r="AA69" s="150"/>
      <c r="AB69" s="150"/>
      <c r="AC69" s="150"/>
      <c r="AD69" s="150"/>
      <c r="AE69" s="150"/>
      <c r="AF69" s="151">
        <f t="shared" si="12"/>
        <v>0</v>
      </c>
      <c r="AG69" s="150" t="str">
        <f t="shared" si="13"/>
        <v/>
      </c>
      <c r="AH69" s="150" t="e">
        <f t="shared" si="14"/>
        <v>#VALUE!</v>
      </c>
      <c r="AI69" s="150"/>
      <c r="AJ69" s="150"/>
      <c r="AK69" s="150" t="e">
        <f t="shared" si="15"/>
        <v>#VALUE!</v>
      </c>
      <c r="AL69" s="150"/>
      <c r="AM69" s="152" t="str">
        <f t="shared" ref="AM69:AN69" si="22">AN19</f>
        <v/>
      </c>
      <c r="AN69" s="151">
        <f t="shared" si="22"/>
        <v>0</v>
      </c>
      <c r="AO69" s="46"/>
      <c r="AP69" s="46"/>
    </row>
    <row r="70" spans="1:42" ht="15.75" hidden="1" customHeight="1" x14ac:dyDescent="0.25">
      <c r="A70" s="143"/>
      <c r="B70" s="143"/>
      <c r="C70" s="143"/>
      <c r="D70" s="144" t="str">
        <f t="shared" si="2"/>
        <v/>
      </c>
      <c r="E70" s="143">
        <f t="shared" si="3"/>
        <v>0</v>
      </c>
      <c r="F70" s="143">
        <f t="shared" si="4"/>
        <v>0</v>
      </c>
      <c r="G70" s="143"/>
      <c r="H70" s="143"/>
      <c r="I70" s="143">
        <f t="shared" si="5"/>
        <v>0</v>
      </c>
      <c r="J70" s="143"/>
      <c r="K70" s="145">
        <f t="shared" si="6"/>
        <v>0</v>
      </c>
      <c r="L70" s="144">
        <f t="shared" si="6"/>
        <v>0</v>
      </c>
      <c r="M70" s="150"/>
      <c r="N70" s="150"/>
      <c r="O70" s="150"/>
      <c r="P70" s="150"/>
      <c r="Q70" s="150"/>
      <c r="R70" s="151" t="str">
        <f t="shared" si="7"/>
        <v/>
      </c>
      <c r="S70" s="150">
        <f t="shared" si="8"/>
        <v>0</v>
      </c>
      <c r="T70" s="150">
        <f t="shared" si="9"/>
        <v>0</v>
      </c>
      <c r="U70" s="150"/>
      <c r="V70" s="150"/>
      <c r="W70" s="150">
        <f t="shared" si="10"/>
        <v>0</v>
      </c>
      <c r="X70" s="150"/>
      <c r="Y70" s="152">
        <f t="shared" si="11"/>
        <v>0</v>
      </c>
      <c r="Z70" s="151">
        <f t="shared" si="11"/>
        <v>0</v>
      </c>
      <c r="AA70" s="150"/>
      <c r="AB70" s="150"/>
      <c r="AC70" s="150"/>
      <c r="AD70" s="150"/>
      <c r="AE70" s="150"/>
      <c r="AF70" s="151" t="str">
        <f t="shared" si="12"/>
        <v/>
      </c>
      <c r="AG70" s="150">
        <f t="shared" si="13"/>
        <v>0</v>
      </c>
      <c r="AH70" s="150">
        <f t="shared" si="14"/>
        <v>0</v>
      </c>
      <c r="AI70" s="150"/>
      <c r="AJ70" s="150"/>
      <c r="AK70" s="150">
        <f t="shared" si="15"/>
        <v>0</v>
      </c>
      <c r="AL70" s="150"/>
      <c r="AM70" s="152">
        <f t="shared" ref="AM70:AN70" si="23">AN20</f>
        <v>0</v>
      </c>
      <c r="AN70" s="151">
        <f t="shared" si="23"/>
        <v>0</v>
      </c>
      <c r="AO70" s="46"/>
      <c r="AP70" s="46"/>
    </row>
    <row r="71" spans="1:42" ht="15.75" hidden="1" customHeight="1" x14ac:dyDescent="0.25">
      <c r="A71" s="143"/>
      <c r="B71" s="143"/>
      <c r="C71" s="143"/>
      <c r="D71" s="144">
        <f t="shared" si="2"/>
        <v>0</v>
      </c>
      <c r="E71" s="144" t="str">
        <f t="shared" si="3"/>
        <v/>
      </c>
      <c r="F71" s="143" t="e">
        <f t="shared" si="4"/>
        <v>#VALUE!</v>
      </c>
      <c r="G71" s="143"/>
      <c r="H71" s="143"/>
      <c r="I71" s="143" t="e">
        <f t="shared" si="5"/>
        <v>#VALUE!</v>
      </c>
      <c r="J71" s="143"/>
      <c r="K71" s="145" t="str">
        <f t="shared" si="6"/>
        <v/>
      </c>
      <c r="L71" s="144">
        <f t="shared" si="6"/>
        <v>0</v>
      </c>
      <c r="M71" s="150"/>
      <c r="N71" s="150"/>
      <c r="O71" s="150"/>
      <c r="P71" s="150"/>
      <c r="Q71" s="150"/>
      <c r="R71" s="151">
        <f t="shared" si="7"/>
        <v>0</v>
      </c>
      <c r="S71" s="150" t="str">
        <f t="shared" si="8"/>
        <v/>
      </c>
      <c r="T71" s="150" t="e">
        <f t="shared" si="9"/>
        <v>#VALUE!</v>
      </c>
      <c r="U71" s="150"/>
      <c r="V71" s="150"/>
      <c r="W71" s="150" t="e">
        <f t="shared" si="10"/>
        <v>#VALUE!</v>
      </c>
      <c r="X71" s="150"/>
      <c r="Y71" s="152" t="str">
        <f t="shared" si="11"/>
        <v/>
      </c>
      <c r="Z71" s="151">
        <f t="shared" si="11"/>
        <v>0</v>
      </c>
      <c r="AA71" s="150"/>
      <c r="AB71" s="150"/>
      <c r="AC71" s="150"/>
      <c r="AD71" s="150"/>
      <c r="AE71" s="150"/>
      <c r="AF71" s="151">
        <f t="shared" si="12"/>
        <v>0</v>
      </c>
      <c r="AG71" s="150" t="str">
        <f t="shared" si="13"/>
        <v/>
      </c>
      <c r="AH71" s="150" t="e">
        <f t="shared" si="14"/>
        <v>#VALUE!</v>
      </c>
      <c r="AI71" s="150"/>
      <c r="AJ71" s="150"/>
      <c r="AK71" s="150" t="e">
        <f t="shared" si="15"/>
        <v>#VALUE!</v>
      </c>
      <c r="AL71" s="150"/>
      <c r="AM71" s="152" t="str">
        <f t="shared" ref="AM71:AN71" si="24">AN21</f>
        <v/>
      </c>
      <c r="AN71" s="151">
        <f t="shared" si="24"/>
        <v>0</v>
      </c>
      <c r="AO71" s="46"/>
      <c r="AP71" s="46"/>
    </row>
    <row r="72" spans="1:42" ht="15" hidden="1" customHeight="1" x14ac:dyDescent="0.25">
      <c r="A72" s="143"/>
      <c r="B72" s="143"/>
      <c r="C72" s="143"/>
      <c r="D72" s="144">
        <f t="shared" si="2"/>
        <v>0</v>
      </c>
      <c r="E72" s="143" t="str">
        <f t="shared" si="3"/>
        <v/>
      </c>
      <c r="F72" s="143" t="e">
        <f t="shared" si="4"/>
        <v>#VALUE!</v>
      </c>
      <c r="G72" s="143"/>
      <c r="H72" s="143"/>
      <c r="I72" s="143" t="e">
        <f t="shared" si="5"/>
        <v>#VALUE!</v>
      </c>
      <c r="J72" s="143"/>
      <c r="K72" s="145" t="str">
        <f t="shared" si="6"/>
        <v/>
      </c>
      <c r="L72" s="144">
        <f t="shared" si="6"/>
        <v>0</v>
      </c>
      <c r="M72" s="150"/>
      <c r="N72" s="150"/>
      <c r="O72" s="150"/>
      <c r="P72" s="150"/>
      <c r="Q72" s="150"/>
      <c r="R72" s="151">
        <f t="shared" si="7"/>
        <v>0</v>
      </c>
      <c r="S72" s="150" t="str">
        <f t="shared" si="8"/>
        <v/>
      </c>
      <c r="T72" s="150" t="e">
        <f t="shared" si="9"/>
        <v>#VALUE!</v>
      </c>
      <c r="U72" s="150"/>
      <c r="V72" s="150"/>
      <c r="W72" s="150" t="e">
        <f t="shared" si="10"/>
        <v>#VALUE!</v>
      </c>
      <c r="X72" s="150"/>
      <c r="Y72" s="152" t="str">
        <f t="shared" si="11"/>
        <v/>
      </c>
      <c r="Z72" s="151">
        <f t="shared" si="11"/>
        <v>0</v>
      </c>
      <c r="AA72" s="150"/>
      <c r="AB72" s="150"/>
      <c r="AC72" s="150"/>
      <c r="AD72" s="150"/>
      <c r="AE72" s="150"/>
      <c r="AF72" s="151">
        <f t="shared" si="12"/>
        <v>0</v>
      </c>
      <c r="AG72" s="150" t="str">
        <f t="shared" si="13"/>
        <v/>
      </c>
      <c r="AH72" s="150" t="e">
        <f t="shared" si="14"/>
        <v>#VALUE!</v>
      </c>
      <c r="AI72" s="150"/>
      <c r="AJ72" s="150"/>
      <c r="AK72" s="150" t="e">
        <f t="shared" si="15"/>
        <v>#VALUE!</v>
      </c>
      <c r="AL72" s="150"/>
      <c r="AM72" s="152" t="str">
        <f t="shared" ref="AM72:AN72" si="25">AN22</f>
        <v/>
      </c>
      <c r="AN72" s="151">
        <f t="shared" si="25"/>
        <v>0</v>
      </c>
      <c r="AO72" s="46"/>
      <c r="AP72" s="46"/>
    </row>
    <row r="73" spans="1:42" ht="15.75" hidden="1" customHeight="1" x14ac:dyDescent="0.25">
      <c r="A73" s="143"/>
      <c r="B73" s="143"/>
      <c r="C73" s="143"/>
      <c r="D73" s="144" t="str">
        <f t="shared" si="2"/>
        <v/>
      </c>
      <c r="E73" s="144">
        <f t="shared" si="3"/>
        <v>0</v>
      </c>
      <c r="F73" s="143">
        <f t="shared" si="4"/>
        <v>0</v>
      </c>
      <c r="G73" s="143"/>
      <c r="H73" s="143"/>
      <c r="I73" s="143">
        <f t="shared" si="5"/>
        <v>0</v>
      </c>
      <c r="J73" s="143"/>
      <c r="K73" s="145">
        <f t="shared" si="6"/>
        <v>0</v>
      </c>
      <c r="L73" s="144">
        <f t="shared" si="6"/>
        <v>0</v>
      </c>
      <c r="M73" s="150"/>
      <c r="N73" s="150"/>
      <c r="O73" s="150"/>
      <c r="P73" s="150"/>
      <c r="Q73" s="150"/>
      <c r="R73" s="151" t="str">
        <f t="shared" si="7"/>
        <v/>
      </c>
      <c r="S73" s="150">
        <f t="shared" si="8"/>
        <v>0</v>
      </c>
      <c r="T73" s="150">
        <f t="shared" si="9"/>
        <v>0</v>
      </c>
      <c r="U73" s="150"/>
      <c r="V73" s="150"/>
      <c r="W73" s="150">
        <f t="shared" si="10"/>
        <v>0</v>
      </c>
      <c r="X73" s="150"/>
      <c r="Y73" s="152">
        <f t="shared" si="11"/>
        <v>0</v>
      </c>
      <c r="Z73" s="151">
        <f t="shared" si="11"/>
        <v>0</v>
      </c>
      <c r="AA73" s="150"/>
      <c r="AB73" s="150"/>
      <c r="AC73" s="150"/>
      <c r="AD73" s="150"/>
      <c r="AE73" s="150"/>
      <c r="AF73" s="151" t="str">
        <f t="shared" si="12"/>
        <v/>
      </c>
      <c r="AG73" s="150">
        <f t="shared" si="13"/>
        <v>0</v>
      </c>
      <c r="AH73" s="150">
        <f t="shared" si="14"/>
        <v>0</v>
      </c>
      <c r="AI73" s="150"/>
      <c r="AJ73" s="150"/>
      <c r="AK73" s="150">
        <f t="shared" si="15"/>
        <v>0</v>
      </c>
      <c r="AL73" s="150"/>
      <c r="AM73" s="152">
        <f t="shared" ref="AM73:AN73" si="26">AN23</f>
        <v>0</v>
      </c>
      <c r="AN73" s="151">
        <f t="shared" si="26"/>
        <v>0</v>
      </c>
      <c r="AO73" s="46"/>
      <c r="AP73" s="46"/>
    </row>
    <row r="74" spans="1:42" ht="15" hidden="1" x14ac:dyDescent="0.25">
      <c r="A74" s="143"/>
      <c r="B74" s="143"/>
      <c r="C74" s="143"/>
      <c r="D74" s="144">
        <f t="shared" si="2"/>
        <v>0</v>
      </c>
      <c r="E74" s="143" t="str">
        <f t="shared" si="3"/>
        <v/>
      </c>
      <c r="F74" s="143" t="e">
        <f t="shared" si="4"/>
        <v>#VALUE!</v>
      </c>
      <c r="G74" s="143"/>
      <c r="H74" s="143"/>
      <c r="I74" s="143" t="e">
        <f t="shared" si="5"/>
        <v>#VALUE!</v>
      </c>
      <c r="J74" s="143"/>
      <c r="K74" s="145" t="str">
        <f t="shared" si="6"/>
        <v/>
      </c>
      <c r="L74" s="144">
        <f t="shared" si="6"/>
        <v>0</v>
      </c>
      <c r="M74" s="150"/>
      <c r="N74" s="150"/>
      <c r="O74" s="150"/>
      <c r="P74" s="150"/>
      <c r="Q74" s="150"/>
      <c r="R74" s="151">
        <f t="shared" si="7"/>
        <v>0</v>
      </c>
      <c r="S74" s="150" t="str">
        <f t="shared" si="8"/>
        <v/>
      </c>
      <c r="T74" s="150" t="e">
        <f t="shared" si="9"/>
        <v>#VALUE!</v>
      </c>
      <c r="U74" s="150"/>
      <c r="V74" s="150"/>
      <c r="W74" s="150" t="e">
        <f t="shared" si="10"/>
        <v>#VALUE!</v>
      </c>
      <c r="X74" s="150"/>
      <c r="Y74" s="152" t="str">
        <f t="shared" si="11"/>
        <v/>
      </c>
      <c r="Z74" s="151">
        <f t="shared" si="11"/>
        <v>0</v>
      </c>
      <c r="AA74" s="150"/>
      <c r="AB74" s="150"/>
      <c r="AC74" s="150"/>
      <c r="AD74" s="150"/>
      <c r="AE74" s="150"/>
      <c r="AF74" s="151">
        <f t="shared" si="12"/>
        <v>0</v>
      </c>
      <c r="AG74" s="150" t="str">
        <f t="shared" si="13"/>
        <v/>
      </c>
      <c r="AH74" s="150" t="e">
        <f t="shared" si="14"/>
        <v>#VALUE!</v>
      </c>
      <c r="AI74" s="150"/>
      <c r="AJ74" s="150"/>
      <c r="AK74" s="150" t="e">
        <f t="shared" si="15"/>
        <v>#VALUE!</v>
      </c>
      <c r="AL74" s="150"/>
      <c r="AM74" s="152" t="str">
        <f t="shared" ref="AM74:AN74" si="27">AN24</f>
        <v/>
      </c>
      <c r="AN74" s="151">
        <f t="shared" si="27"/>
        <v>0</v>
      </c>
      <c r="AO74" s="41"/>
      <c r="AP74" s="41"/>
    </row>
    <row r="75" spans="1:42" ht="15" hidden="1" x14ac:dyDescent="0.25">
      <c r="A75" s="143"/>
      <c r="B75" s="143"/>
      <c r="C75" s="143"/>
      <c r="D75" s="144" t="str">
        <f t="shared" si="2"/>
        <v/>
      </c>
      <c r="E75" s="144">
        <f t="shared" si="3"/>
        <v>0</v>
      </c>
      <c r="F75" s="143">
        <f t="shared" si="4"/>
        <v>0</v>
      </c>
      <c r="G75" s="143"/>
      <c r="H75" s="143"/>
      <c r="I75" s="143">
        <f t="shared" si="5"/>
        <v>0</v>
      </c>
      <c r="J75" s="143"/>
      <c r="K75" s="145">
        <f t="shared" si="6"/>
        <v>0</v>
      </c>
      <c r="L75" s="144">
        <f t="shared" si="6"/>
        <v>0</v>
      </c>
      <c r="M75" s="150"/>
      <c r="N75" s="150"/>
      <c r="O75" s="150"/>
      <c r="P75" s="150"/>
      <c r="Q75" s="150"/>
      <c r="R75" s="151" t="str">
        <f t="shared" si="7"/>
        <v/>
      </c>
      <c r="S75" s="150">
        <f t="shared" si="8"/>
        <v>0</v>
      </c>
      <c r="T75" s="150">
        <f t="shared" si="9"/>
        <v>0</v>
      </c>
      <c r="U75" s="150"/>
      <c r="V75" s="150"/>
      <c r="W75" s="150">
        <f t="shared" si="10"/>
        <v>0</v>
      </c>
      <c r="X75" s="150"/>
      <c r="Y75" s="152">
        <f t="shared" si="11"/>
        <v>0</v>
      </c>
      <c r="Z75" s="151">
        <f t="shared" si="11"/>
        <v>0</v>
      </c>
      <c r="AA75" s="150"/>
      <c r="AB75" s="150"/>
      <c r="AC75" s="150"/>
      <c r="AD75" s="150"/>
      <c r="AE75" s="150"/>
      <c r="AF75" s="151" t="str">
        <f t="shared" si="12"/>
        <v/>
      </c>
      <c r="AG75" s="150">
        <f t="shared" si="13"/>
        <v>0</v>
      </c>
      <c r="AH75" s="150">
        <f t="shared" si="14"/>
        <v>0</v>
      </c>
      <c r="AI75" s="150"/>
      <c r="AJ75" s="150"/>
      <c r="AK75" s="150">
        <f t="shared" si="15"/>
        <v>0</v>
      </c>
      <c r="AL75" s="150"/>
      <c r="AM75" s="152">
        <f t="shared" ref="AM75:AN75" si="28">AN25</f>
        <v>0</v>
      </c>
      <c r="AN75" s="151">
        <f t="shared" si="28"/>
        <v>0</v>
      </c>
      <c r="AO75" s="41"/>
      <c r="AP75" s="41"/>
    </row>
    <row r="76" spans="1:42" ht="15" hidden="1" x14ac:dyDescent="0.25">
      <c r="A76" s="143"/>
      <c r="B76" s="143"/>
      <c r="C76" s="143"/>
      <c r="D76" s="144">
        <f t="shared" si="2"/>
        <v>0</v>
      </c>
      <c r="E76" s="143" t="str">
        <f t="shared" si="3"/>
        <v/>
      </c>
      <c r="F76" s="143" t="e">
        <f t="shared" si="4"/>
        <v>#VALUE!</v>
      </c>
      <c r="G76" s="143"/>
      <c r="H76" s="143"/>
      <c r="I76" s="143" t="e">
        <f t="shared" si="5"/>
        <v>#VALUE!</v>
      </c>
      <c r="J76" s="143"/>
      <c r="K76" s="145" t="str">
        <f t="shared" si="6"/>
        <v/>
      </c>
      <c r="L76" s="144">
        <f t="shared" si="6"/>
        <v>0</v>
      </c>
      <c r="M76" s="150"/>
      <c r="N76" s="150"/>
      <c r="O76" s="150"/>
      <c r="P76" s="150"/>
      <c r="Q76" s="150"/>
      <c r="R76" s="151">
        <f t="shared" si="7"/>
        <v>0</v>
      </c>
      <c r="S76" s="150" t="str">
        <f t="shared" si="8"/>
        <v/>
      </c>
      <c r="T76" s="150" t="e">
        <f t="shared" si="9"/>
        <v>#VALUE!</v>
      </c>
      <c r="U76" s="150"/>
      <c r="V76" s="150"/>
      <c r="W76" s="150" t="e">
        <f t="shared" si="10"/>
        <v>#VALUE!</v>
      </c>
      <c r="X76" s="150"/>
      <c r="Y76" s="152" t="str">
        <f t="shared" si="11"/>
        <v/>
      </c>
      <c r="Z76" s="151">
        <f t="shared" si="11"/>
        <v>0</v>
      </c>
      <c r="AA76" s="150"/>
      <c r="AB76" s="150"/>
      <c r="AC76" s="150"/>
      <c r="AD76" s="150"/>
      <c r="AE76" s="150"/>
      <c r="AF76" s="151">
        <f t="shared" si="12"/>
        <v>0</v>
      </c>
      <c r="AG76" s="150" t="str">
        <f t="shared" si="13"/>
        <v/>
      </c>
      <c r="AH76" s="150" t="e">
        <f t="shared" si="14"/>
        <v>#VALUE!</v>
      </c>
      <c r="AI76" s="150"/>
      <c r="AJ76" s="150"/>
      <c r="AK76" s="150" t="e">
        <f t="shared" si="15"/>
        <v>#VALUE!</v>
      </c>
      <c r="AL76" s="150"/>
      <c r="AM76" s="152" t="str">
        <f t="shared" ref="AM76:AN76" si="29">AN26</f>
        <v/>
      </c>
      <c r="AN76" s="151">
        <f t="shared" si="29"/>
        <v>0</v>
      </c>
      <c r="AO76" s="41"/>
      <c r="AP76" s="41"/>
    </row>
    <row r="77" spans="1:42" ht="15" hidden="1" x14ac:dyDescent="0.25">
      <c r="A77" s="143"/>
      <c r="B77" s="143"/>
      <c r="C77" s="143"/>
      <c r="D77" s="144">
        <f t="shared" si="2"/>
        <v>0</v>
      </c>
      <c r="E77" s="144" t="str">
        <f t="shared" si="3"/>
        <v/>
      </c>
      <c r="F77" s="143" t="e">
        <f t="shared" si="4"/>
        <v>#VALUE!</v>
      </c>
      <c r="G77" s="143"/>
      <c r="H77" s="143"/>
      <c r="I77" s="143" t="e">
        <f t="shared" si="5"/>
        <v>#VALUE!</v>
      </c>
      <c r="J77" s="143"/>
      <c r="K77" s="145" t="str">
        <f t="shared" si="6"/>
        <v/>
      </c>
      <c r="L77" s="144">
        <f t="shared" si="6"/>
        <v>0</v>
      </c>
      <c r="M77" s="150"/>
      <c r="N77" s="150"/>
      <c r="O77" s="150"/>
      <c r="P77" s="150"/>
      <c r="Q77" s="150"/>
      <c r="R77" s="151">
        <f t="shared" si="7"/>
        <v>0</v>
      </c>
      <c r="S77" s="150" t="str">
        <f t="shared" si="8"/>
        <v/>
      </c>
      <c r="T77" s="150" t="e">
        <f t="shared" si="9"/>
        <v>#VALUE!</v>
      </c>
      <c r="U77" s="150"/>
      <c r="V77" s="150"/>
      <c r="W77" s="150" t="e">
        <f t="shared" si="10"/>
        <v>#VALUE!</v>
      </c>
      <c r="X77" s="150"/>
      <c r="Y77" s="152" t="str">
        <f t="shared" si="11"/>
        <v/>
      </c>
      <c r="Z77" s="151">
        <f t="shared" si="11"/>
        <v>0</v>
      </c>
      <c r="AA77" s="150"/>
      <c r="AB77" s="150"/>
      <c r="AC77" s="150"/>
      <c r="AD77" s="150"/>
      <c r="AE77" s="150"/>
      <c r="AF77" s="151">
        <f t="shared" si="12"/>
        <v>0</v>
      </c>
      <c r="AG77" s="150" t="str">
        <f t="shared" si="13"/>
        <v/>
      </c>
      <c r="AH77" s="150" t="e">
        <f t="shared" si="14"/>
        <v>#VALUE!</v>
      </c>
      <c r="AI77" s="150"/>
      <c r="AJ77" s="150"/>
      <c r="AK77" s="150" t="e">
        <f t="shared" si="15"/>
        <v>#VALUE!</v>
      </c>
      <c r="AL77" s="150"/>
      <c r="AM77" s="152" t="str">
        <f t="shared" ref="AM77:AN77" si="30">AN27</f>
        <v/>
      </c>
      <c r="AN77" s="151">
        <f t="shared" si="30"/>
        <v>0</v>
      </c>
      <c r="AO77" s="41"/>
      <c r="AP77" s="41"/>
    </row>
    <row r="78" spans="1:42" ht="15" hidden="1" x14ac:dyDescent="0.25">
      <c r="A78" s="143"/>
      <c r="B78" s="143"/>
      <c r="C78" s="143"/>
      <c r="D78" s="144" t="str">
        <f t="shared" si="2"/>
        <v/>
      </c>
      <c r="E78" s="143">
        <f t="shared" si="3"/>
        <v>0</v>
      </c>
      <c r="F78" s="143">
        <f t="shared" si="4"/>
        <v>0</v>
      </c>
      <c r="G78" s="143"/>
      <c r="H78" s="143"/>
      <c r="I78" s="143">
        <f t="shared" si="5"/>
        <v>0</v>
      </c>
      <c r="J78" s="143"/>
      <c r="K78" s="145">
        <f t="shared" si="6"/>
        <v>0</v>
      </c>
      <c r="L78" s="144">
        <f t="shared" si="6"/>
        <v>0</v>
      </c>
      <c r="M78" s="150"/>
      <c r="N78" s="150"/>
      <c r="O78" s="150"/>
      <c r="P78" s="150"/>
      <c r="Q78" s="150"/>
      <c r="R78" s="151" t="str">
        <f t="shared" si="7"/>
        <v/>
      </c>
      <c r="S78" s="150">
        <f t="shared" si="8"/>
        <v>0</v>
      </c>
      <c r="T78" s="150">
        <f t="shared" si="9"/>
        <v>0</v>
      </c>
      <c r="U78" s="150"/>
      <c r="V78" s="150"/>
      <c r="W78" s="150">
        <f t="shared" si="10"/>
        <v>0</v>
      </c>
      <c r="X78" s="150"/>
      <c r="Y78" s="152">
        <f t="shared" si="11"/>
        <v>0</v>
      </c>
      <c r="Z78" s="151">
        <f t="shared" si="11"/>
        <v>0</v>
      </c>
      <c r="AA78" s="150"/>
      <c r="AB78" s="150"/>
      <c r="AC78" s="150"/>
      <c r="AD78" s="150"/>
      <c r="AE78" s="150"/>
      <c r="AF78" s="151" t="str">
        <f t="shared" si="12"/>
        <v/>
      </c>
      <c r="AG78" s="150">
        <f t="shared" si="13"/>
        <v>0</v>
      </c>
      <c r="AH78" s="150">
        <f t="shared" si="14"/>
        <v>0</v>
      </c>
      <c r="AI78" s="150"/>
      <c r="AJ78" s="150"/>
      <c r="AK78" s="150">
        <f t="shared" si="15"/>
        <v>0</v>
      </c>
      <c r="AL78" s="150"/>
      <c r="AM78" s="152">
        <f t="shared" ref="AM78:AN78" si="31">AN28</f>
        <v>0</v>
      </c>
      <c r="AN78" s="151">
        <f t="shared" si="31"/>
        <v>0</v>
      </c>
      <c r="AO78" s="41"/>
      <c r="AP78" s="41"/>
    </row>
    <row r="79" spans="1:42" ht="15" hidden="1" x14ac:dyDescent="0.25">
      <c r="A79" s="143"/>
      <c r="B79" s="143"/>
      <c r="C79" s="143"/>
      <c r="D79" s="144">
        <f t="shared" si="2"/>
        <v>0</v>
      </c>
      <c r="E79" s="144" t="str">
        <f t="shared" si="3"/>
        <v/>
      </c>
      <c r="F79" s="143" t="e">
        <f t="shared" si="4"/>
        <v>#VALUE!</v>
      </c>
      <c r="G79" s="143"/>
      <c r="H79" s="143"/>
      <c r="I79" s="143" t="e">
        <f t="shared" si="5"/>
        <v>#VALUE!</v>
      </c>
      <c r="J79" s="143"/>
      <c r="K79" s="145" t="str">
        <f t="shared" si="6"/>
        <v/>
      </c>
      <c r="L79" s="144">
        <f t="shared" si="6"/>
        <v>0</v>
      </c>
      <c r="M79" s="150"/>
      <c r="N79" s="150"/>
      <c r="O79" s="150"/>
      <c r="P79" s="150"/>
      <c r="Q79" s="150"/>
      <c r="R79" s="151">
        <f t="shared" si="7"/>
        <v>0</v>
      </c>
      <c r="S79" s="150" t="str">
        <f t="shared" si="8"/>
        <v/>
      </c>
      <c r="T79" s="150" t="e">
        <f t="shared" si="9"/>
        <v>#VALUE!</v>
      </c>
      <c r="U79" s="150"/>
      <c r="V79" s="150"/>
      <c r="W79" s="150" t="e">
        <f t="shared" si="10"/>
        <v>#VALUE!</v>
      </c>
      <c r="X79" s="150"/>
      <c r="Y79" s="152" t="str">
        <f t="shared" si="11"/>
        <v/>
      </c>
      <c r="Z79" s="151">
        <f t="shared" si="11"/>
        <v>0</v>
      </c>
      <c r="AA79" s="150"/>
      <c r="AB79" s="150"/>
      <c r="AC79" s="150"/>
      <c r="AD79" s="150"/>
      <c r="AE79" s="150"/>
      <c r="AF79" s="151">
        <f t="shared" si="12"/>
        <v>0</v>
      </c>
      <c r="AG79" s="150" t="str">
        <f t="shared" si="13"/>
        <v/>
      </c>
      <c r="AH79" s="150" t="e">
        <f t="shared" si="14"/>
        <v>#VALUE!</v>
      </c>
      <c r="AI79" s="150"/>
      <c r="AJ79" s="150"/>
      <c r="AK79" s="150" t="e">
        <f t="shared" si="15"/>
        <v>#VALUE!</v>
      </c>
      <c r="AL79" s="150"/>
      <c r="AM79" s="152" t="str">
        <f t="shared" ref="AM79:AN79" si="32">AN29</f>
        <v/>
      </c>
      <c r="AN79" s="151">
        <f t="shared" si="32"/>
        <v>0</v>
      </c>
      <c r="AO79" s="41"/>
      <c r="AP79" s="41"/>
    </row>
    <row r="80" spans="1:42" ht="15" hidden="1" x14ac:dyDescent="0.25">
      <c r="A80" s="143"/>
      <c r="B80" s="143"/>
      <c r="C80" s="143"/>
      <c r="D80" s="144" t="str">
        <f t="shared" si="2"/>
        <v/>
      </c>
      <c r="E80" s="143">
        <f t="shared" si="3"/>
        <v>0</v>
      </c>
      <c r="F80" s="143">
        <f t="shared" si="4"/>
        <v>0</v>
      </c>
      <c r="G80" s="143"/>
      <c r="H80" s="143"/>
      <c r="I80" s="143">
        <f t="shared" si="5"/>
        <v>0</v>
      </c>
      <c r="J80" s="143"/>
      <c r="K80" s="145">
        <f t="shared" si="6"/>
        <v>0</v>
      </c>
      <c r="L80" s="144">
        <f t="shared" si="6"/>
        <v>0</v>
      </c>
      <c r="M80" s="150"/>
      <c r="N80" s="150"/>
      <c r="O80" s="150"/>
      <c r="P80" s="150"/>
      <c r="Q80" s="150"/>
      <c r="R80" s="151" t="str">
        <f t="shared" si="7"/>
        <v/>
      </c>
      <c r="S80" s="150">
        <f t="shared" si="8"/>
        <v>0</v>
      </c>
      <c r="T80" s="150">
        <f t="shared" si="9"/>
        <v>0</v>
      </c>
      <c r="U80" s="150"/>
      <c r="V80" s="150"/>
      <c r="W80" s="150">
        <f t="shared" si="10"/>
        <v>0</v>
      </c>
      <c r="X80" s="150"/>
      <c r="Y80" s="152">
        <f t="shared" si="11"/>
        <v>0</v>
      </c>
      <c r="Z80" s="151">
        <f t="shared" si="11"/>
        <v>0</v>
      </c>
      <c r="AA80" s="150"/>
      <c r="AB80" s="150"/>
      <c r="AC80" s="150"/>
      <c r="AD80" s="150"/>
      <c r="AE80" s="150"/>
      <c r="AF80" s="151" t="str">
        <f t="shared" si="12"/>
        <v/>
      </c>
      <c r="AG80" s="150">
        <f t="shared" si="13"/>
        <v>0</v>
      </c>
      <c r="AH80" s="150">
        <f t="shared" si="14"/>
        <v>0</v>
      </c>
      <c r="AI80" s="150"/>
      <c r="AJ80" s="150"/>
      <c r="AK80" s="150">
        <f t="shared" si="15"/>
        <v>0</v>
      </c>
      <c r="AL80" s="150"/>
      <c r="AM80" s="152">
        <f t="shared" ref="AM80:AN80" si="33">AN30</f>
        <v>0</v>
      </c>
      <c r="AN80" s="151">
        <f t="shared" si="33"/>
        <v>0</v>
      </c>
      <c r="AO80" s="41"/>
      <c r="AP80" s="41"/>
    </row>
    <row r="81" spans="1:42" ht="15" hidden="1" x14ac:dyDescent="0.25">
      <c r="A81" s="143"/>
      <c r="B81" s="143"/>
      <c r="C81" s="143"/>
      <c r="D81" s="144">
        <f t="shared" si="2"/>
        <v>0</v>
      </c>
      <c r="E81" s="144" t="str">
        <f t="shared" si="3"/>
        <v/>
      </c>
      <c r="F81" s="143" t="e">
        <f t="shared" si="4"/>
        <v>#VALUE!</v>
      </c>
      <c r="G81" s="143"/>
      <c r="H81" s="143"/>
      <c r="I81" s="143" t="e">
        <f t="shared" si="5"/>
        <v>#VALUE!</v>
      </c>
      <c r="J81" s="143"/>
      <c r="K81" s="145" t="str">
        <f t="shared" si="6"/>
        <v/>
      </c>
      <c r="L81" s="144">
        <f t="shared" si="6"/>
        <v>0</v>
      </c>
      <c r="M81" s="150"/>
      <c r="N81" s="150"/>
      <c r="O81" s="150"/>
      <c r="P81" s="150"/>
      <c r="Q81" s="150"/>
      <c r="R81" s="151">
        <f t="shared" si="7"/>
        <v>0</v>
      </c>
      <c r="S81" s="150" t="str">
        <f t="shared" si="8"/>
        <v/>
      </c>
      <c r="T81" s="150" t="e">
        <f t="shared" si="9"/>
        <v>#VALUE!</v>
      </c>
      <c r="U81" s="150"/>
      <c r="V81" s="150"/>
      <c r="W81" s="150" t="e">
        <f t="shared" si="10"/>
        <v>#VALUE!</v>
      </c>
      <c r="X81" s="150"/>
      <c r="Y81" s="152" t="str">
        <f t="shared" si="11"/>
        <v/>
      </c>
      <c r="Z81" s="151">
        <f t="shared" si="11"/>
        <v>0</v>
      </c>
      <c r="AA81" s="150"/>
      <c r="AB81" s="150"/>
      <c r="AC81" s="150"/>
      <c r="AD81" s="150"/>
      <c r="AE81" s="150"/>
      <c r="AF81" s="151">
        <f t="shared" si="12"/>
        <v>0</v>
      </c>
      <c r="AG81" s="150" t="str">
        <f t="shared" si="13"/>
        <v/>
      </c>
      <c r="AH81" s="150" t="e">
        <f t="shared" si="14"/>
        <v>#VALUE!</v>
      </c>
      <c r="AI81" s="150"/>
      <c r="AJ81" s="150"/>
      <c r="AK81" s="150" t="e">
        <f t="shared" si="15"/>
        <v>#VALUE!</v>
      </c>
      <c r="AL81" s="150"/>
      <c r="AM81" s="152" t="str">
        <f t="shared" ref="AM81:AN81" si="34">AN31</f>
        <v/>
      </c>
      <c r="AN81" s="151">
        <f t="shared" si="34"/>
        <v>0</v>
      </c>
      <c r="AO81" s="41"/>
      <c r="AP81" s="41"/>
    </row>
    <row r="82" spans="1:42" ht="15" hidden="1" x14ac:dyDescent="0.25">
      <c r="A82" s="143"/>
      <c r="B82" s="143"/>
      <c r="C82" s="143"/>
      <c r="D82" s="144">
        <f t="shared" si="2"/>
        <v>0</v>
      </c>
      <c r="E82" s="143" t="str">
        <f t="shared" si="3"/>
        <v/>
      </c>
      <c r="F82" s="143" t="e">
        <f t="shared" si="4"/>
        <v>#VALUE!</v>
      </c>
      <c r="G82" s="143"/>
      <c r="H82" s="143"/>
      <c r="I82" s="143" t="e">
        <f t="shared" si="5"/>
        <v>#VALUE!</v>
      </c>
      <c r="J82" s="143"/>
      <c r="K82" s="145" t="str">
        <f t="shared" ref="K82:L97" si="35">L32</f>
        <v/>
      </c>
      <c r="L82" s="144">
        <f t="shared" si="35"/>
        <v>0</v>
      </c>
      <c r="M82" s="150"/>
      <c r="N82" s="150"/>
      <c r="O82" s="150"/>
      <c r="P82" s="150"/>
      <c r="Q82" s="150"/>
      <c r="R82" s="151">
        <f t="shared" si="7"/>
        <v>0</v>
      </c>
      <c r="S82" s="150" t="str">
        <f t="shared" si="8"/>
        <v/>
      </c>
      <c r="T82" s="150" t="e">
        <f t="shared" si="9"/>
        <v>#VALUE!</v>
      </c>
      <c r="U82" s="150"/>
      <c r="V82" s="150"/>
      <c r="W82" s="150" t="e">
        <f t="shared" si="10"/>
        <v>#VALUE!</v>
      </c>
      <c r="X82" s="150"/>
      <c r="Y82" s="152" t="str">
        <f t="shared" ref="Y82:Z97" si="36">Z32</f>
        <v/>
      </c>
      <c r="Z82" s="151">
        <f t="shared" si="36"/>
        <v>0</v>
      </c>
      <c r="AA82" s="150"/>
      <c r="AB82" s="150"/>
      <c r="AC82" s="150"/>
      <c r="AD82" s="150"/>
      <c r="AE82" s="150"/>
      <c r="AF82" s="151">
        <f t="shared" si="12"/>
        <v>0</v>
      </c>
      <c r="AG82" s="150" t="str">
        <f t="shared" si="13"/>
        <v/>
      </c>
      <c r="AH82" s="150" t="e">
        <f t="shared" si="14"/>
        <v>#VALUE!</v>
      </c>
      <c r="AI82" s="150"/>
      <c r="AJ82" s="150"/>
      <c r="AK82" s="150" t="e">
        <f t="shared" si="15"/>
        <v>#VALUE!</v>
      </c>
      <c r="AL82" s="150"/>
      <c r="AM82" s="152" t="str">
        <f t="shared" ref="AM82:AN82" si="37">AN32</f>
        <v/>
      </c>
      <c r="AN82" s="151">
        <f t="shared" si="37"/>
        <v>0</v>
      </c>
      <c r="AO82" s="41"/>
      <c r="AP82" s="41"/>
    </row>
    <row r="83" spans="1:42" ht="15" hidden="1" x14ac:dyDescent="0.25">
      <c r="A83" s="143"/>
      <c r="B83" s="143"/>
      <c r="C83" s="143"/>
      <c r="D83" s="144" t="str">
        <f t="shared" si="2"/>
        <v/>
      </c>
      <c r="E83" s="144">
        <f t="shared" si="3"/>
        <v>0</v>
      </c>
      <c r="F83" s="143">
        <f t="shared" si="4"/>
        <v>0</v>
      </c>
      <c r="G83" s="143"/>
      <c r="H83" s="143"/>
      <c r="I83" s="143">
        <f t="shared" si="5"/>
        <v>0</v>
      </c>
      <c r="J83" s="143"/>
      <c r="K83" s="145">
        <f t="shared" si="35"/>
        <v>0</v>
      </c>
      <c r="L83" s="144">
        <f t="shared" si="35"/>
        <v>0</v>
      </c>
      <c r="M83" s="150"/>
      <c r="N83" s="150"/>
      <c r="O83" s="150"/>
      <c r="P83" s="150"/>
      <c r="Q83" s="150"/>
      <c r="R83" s="151" t="str">
        <f t="shared" si="7"/>
        <v/>
      </c>
      <c r="S83" s="150">
        <f t="shared" si="8"/>
        <v>0</v>
      </c>
      <c r="T83" s="150">
        <f t="shared" si="9"/>
        <v>0</v>
      </c>
      <c r="U83" s="150"/>
      <c r="V83" s="150"/>
      <c r="W83" s="150">
        <f t="shared" si="10"/>
        <v>0</v>
      </c>
      <c r="X83" s="150"/>
      <c r="Y83" s="152">
        <f t="shared" si="36"/>
        <v>0</v>
      </c>
      <c r="Z83" s="151">
        <f t="shared" si="36"/>
        <v>0</v>
      </c>
      <c r="AA83" s="150"/>
      <c r="AB83" s="150"/>
      <c r="AC83" s="150"/>
      <c r="AD83" s="150"/>
      <c r="AE83" s="150"/>
      <c r="AF83" s="151" t="str">
        <f t="shared" si="12"/>
        <v/>
      </c>
      <c r="AG83" s="150">
        <f t="shared" si="13"/>
        <v>0</v>
      </c>
      <c r="AH83" s="150">
        <f t="shared" si="14"/>
        <v>0</v>
      </c>
      <c r="AI83" s="150"/>
      <c r="AJ83" s="150"/>
      <c r="AK83" s="150">
        <f t="shared" si="15"/>
        <v>0</v>
      </c>
      <c r="AL83" s="150"/>
      <c r="AM83" s="152">
        <f t="shared" ref="AM83:AN83" si="38">AN33</f>
        <v>0</v>
      </c>
      <c r="AN83" s="151">
        <f t="shared" si="38"/>
        <v>0</v>
      </c>
      <c r="AO83" s="41"/>
      <c r="AP83" s="41"/>
    </row>
    <row r="84" spans="1:42" ht="15" hidden="1" x14ac:dyDescent="0.25">
      <c r="A84" s="143"/>
      <c r="B84" s="143"/>
      <c r="C84" s="143"/>
      <c r="D84" s="144">
        <f t="shared" si="2"/>
        <v>0</v>
      </c>
      <c r="E84" s="143" t="str">
        <f t="shared" si="3"/>
        <v/>
      </c>
      <c r="F84" s="143" t="e">
        <f t="shared" si="4"/>
        <v>#VALUE!</v>
      </c>
      <c r="G84" s="143"/>
      <c r="H84" s="143"/>
      <c r="I84" s="143" t="e">
        <f t="shared" si="5"/>
        <v>#VALUE!</v>
      </c>
      <c r="J84" s="143"/>
      <c r="K84" s="145" t="str">
        <f t="shared" si="35"/>
        <v/>
      </c>
      <c r="L84" s="144">
        <f t="shared" si="35"/>
        <v>0</v>
      </c>
      <c r="M84" s="150"/>
      <c r="N84" s="150"/>
      <c r="O84" s="150"/>
      <c r="P84" s="150"/>
      <c r="Q84" s="150"/>
      <c r="R84" s="151">
        <f t="shared" si="7"/>
        <v>0</v>
      </c>
      <c r="S84" s="150" t="str">
        <f t="shared" si="8"/>
        <v/>
      </c>
      <c r="T84" s="150" t="e">
        <f t="shared" si="9"/>
        <v>#VALUE!</v>
      </c>
      <c r="U84" s="150"/>
      <c r="V84" s="150"/>
      <c r="W84" s="150" t="e">
        <f t="shared" si="10"/>
        <v>#VALUE!</v>
      </c>
      <c r="X84" s="150"/>
      <c r="Y84" s="152" t="str">
        <f t="shared" si="36"/>
        <v/>
      </c>
      <c r="Z84" s="151">
        <f t="shared" si="36"/>
        <v>0</v>
      </c>
      <c r="AA84" s="150"/>
      <c r="AB84" s="150"/>
      <c r="AC84" s="150"/>
      <c r="AD84" s="150"/>
      <c r="AE84" s="150"/>
      <c r="AF84" s="151">
        <f t="shared" si="12"/>
        <v>0</v>
      </c>
      <c r="AG84" s="150" t="str">
        <f t="shared" si="13"/>
        <v/>
      </c>
      <c r="AH84" s="150" t="e">
        <f t="shared" si="14"/>
        <v>#VALUE!</v>
      </c>
      <c r="AI84" s="150"/>
      <c r="AJ84" s="150"/>
      <c r="AK84" s="150" t="e">
        <f t="shared" si="15"/>
        <v>#VALUE!</v>
      </c>
      <c r="AL84" s="150"/>
      <c r="AM84" s="152" t="str">
        <f t="shared" ref="AM84:AN84" si="39">AN34</f>
        <v/>
      </c>
      <c r="AN84" s="151">
        <f t="shared" si="39"/>
        <v>0</v>
      </c>
      <c r="AO84" s="41"/>
      <c r="AP84" s="41"/>
    </row>
    <row r="85" spans="1:42" ht="15" hidden="1" x14ac:dyDescent="0.25">
      <c r="A85" s="143"/>
      <c r="B85" s="143"/>
      <c r="C85" s="143"/>
      <c r="D85" s="144" t="str">
        <f t="shared" si="2"/>
        <v/>
      </c>
      <c r="E85" s="144">
        <f t="shared" si="3"/>
        <v>0</v>
      </c>
      <c r="F85" s="143">
        <f t="shared" si="4"/>
        <v>0</v>
      </c>
      <c r="G85" s="143"/>
      <c r="H85" s="143"/>
      <c r="I85" s="143">
        <f t="shared" si="5"/>
        <v>0</v>
      </c>
      <c r="J85" s="143"/>
      <c r="K85" s="145">
        <f t="shared" si="35"/>
        <v>0</v>
      </c>
      <c r="L85" s="144">
        <f t="shared" si="35"/>
        <v>0</v>
      </c>
      <c r="M85" s="150"/>
      <c r="N85" s="150"/>
      <c r="O85" s="150"/>
      <c r="P85" s="150"/>
      <c r="Q85" s="150"/>
      <c r="R85" s="151" t="str">
        <f t="shared" si="7"/>
        <v/>
      </c>
      <c r="S85" s="150">
        <f t="shared" si="8"/>
        <v>0</v>
      </c>
      <c r="T85" s="150">
        <f t="shared" si="9"/>
        <v>0</v>
      </c>
      <c r="U85" s="150"/>
      <c r="V85" s="150"/>
      <c r="W85" s="150">
        <f t="shared" si="10"/>
        <v>0</v>
      </c>
      <c r="X85" s="150"/>
      <c r="Y85" s="152">
        <f t="shared" si="36"/>
        <v>0</v>
      </c>
      <c r="Z85" s="151">
        <f t="shared" si="36"/>
        <v>0</v>
      </c>
      <c r="AA85" s="150"/>
      <c r="AB85" s="150"/>
      <c r="AC85" s="150"/>
      <c r="AD85" s="150"/>
      <c r="AE85" s="150"/>
      <c r="AF85" s="151" t="str">
        <f t="shared" si="12"/>
        <v/>
      </c>
      <c r="AG85" s="150">
        <f t="shared" si="13"/>
        <v>0</v>
      </c>
      <c r="AH85" s="150">
        <f t="shared" si="14"/>
        <v>0</v>
      </c>
      <c r="AI85" s="150"/>
      <c r="AJ85" s="150"/>
      <c r="AK85" s="150">
        <f t="shared" si="15"/>
        <v>0</v>
      </c>
      <c r="AL85" s="150"/>
      <c r="AM85" s="152">
        <f t="shared" ref="AM85:AN85" si="40">AN35</f>
        <v>0</v>
      </c>
      <c r="AN85" s="151">
        <f t="shared" si="40"/>
        <v>0</v>
      </c>
      <c r="AO85" s="41"/>
      <c r="AP85" s="41"/>
    </row>
    <row r="86" spans="1:42" ht="15" hidden="1" x14ac:dyDescent="0.25">
      <c r="A86" s="143"/>
      <c r="B86" s="143"/>
      <c r="C86" s="143"/>
      <c r="D86" s="144">
        <f t="shared" si="2"/>
        <v>0</v>
      </c>
      <c r="E86" s="143" t="str">
        <f t="shared" si="3"/>
        <v/>
      </c>
      <c r="F86" s="143" t="e">
        <f t="shared" si="4"/>
        <v>#VALUE!</v>
      </c>
      <c r="G86" s="143"/>
      <c r="H86" s="143"/>
      <c r="I86" s="143" t="e">
        <f t="shared" si="5"/>
        <v>#VALUE!</v>
      </c>
      <c r="J86" s="143"/>
      <c r="K86" s="145" t="str">
        <f t="shared" si="35"/>
        <v/>
      </c>
      <c r="L86" s="144">
        <f t="shared" si="35"/>
        <v>0</v>
      </c>
      <c r="M86" s="150"/>
      <c r="N86" s="150"/>
      <c r="O86" s="150"/>
      <c r="P86" s="150"/>
      <c r="Q86" s="150"/>
      <c r="R86" s="151">
        <f t="shared" si="7"/>
        <v>0</v>
      </c>
      <c r="S86" s="150" t="str">
        <f t="shared" si="8"/>
        <v/>
      </c>
      <c r="T86" s="150" t="e">
        <f t="shared" si="9"/>
        <v>#VALUE!</v>
      </c>
      <c r="U86" s="150"/>
      <c r="V86" s="150"/>
      <c r="W86" s="150" t="e">
        <f t="shared" si="10"/>
        <v>#VALUE!</v>
      </c>
      <c r="X86" s="150"/>
      <c r="Y86" s="152" t="str">
        <f t="shared" si="36"/>
        <v/>
      </c>
      <c r="Z86" s="151">
        <f t="shared" si="36"/>
        <v>0</v>
      </c>
      <c r="AA86" s="150"/>
      <c r="AB86" s="150"/>
      <c r="AC86" s="150"/>
      <c r="AD86" s="150"/>
      <c r="AE86" s="150"/>
      <c r="AF86" s="151">
        <f t="shared" si="12"/>
        <v>0</v>
      </c>
      <c r="AG86" s="150" t="str">
        <f t="shared" si="13"/>
        <v/>
      </c>
      <c r="AH86" s="150" t="e">
        <f t="shared" si="14"/>
        <v>#VALUE!</v>
      </c>
      <c r="AI86" s="150"/>
      <c r="AJ86" s="150"/>
      <c r="AK86" s="150" t="e">
        <f t="shared" si="15"/>
        <v>#VALUE!</v>
      </c>
      <c r="AL86" s="150"/>
      <c r="AM86" s="152" t="str">
        <f t="shared" ref="AM86:AN86" si="41">AN36</f>
        <v/>
      </c>
      <c r="AN86" s="151">
        <f t="shared" si="41"/>
        <v>0</v>
      </c>
      <c r="AO86" s="41"/>
      <c r="AP86" s="41"/>
    </row>
    <row r="87" spans="1:42" ht="15" hidden="1" x14ac:dyDescent="0.25">
      <c r="A87" s="143"/>
      <c r="B87" s="143"/>
      <c r="C87" s="143"/>
      <c r="D87" s="144">
        <f t="shared" si="2"/>
        <v>0</v>
      </c>
      <c r="E87" s="144" t="str">
        <f t="shared" si="3"/>
        <v/>
      </c>
      <c r="F87" s="143" t="e">
        <f t="shared" si="4"/>
        <v>#VALUE!</v>
      </c>
      <c r="G87" s="143"/>
      <c r="H87" s="143"/>
      <c r="I87" s="143" t="e">
        <f t="shared" si="5"/>
        <v>#VALUE!</v>
      </c>
      <c r="J87" s="143"/>
      <c r="K87" s="145" t="str">
        <f t="shared" si="35"/>
        <v/>
      </c>
      <c r="L87" s="144">
        <f t="shared" si="35"/>
        <v>0</v>
      </c>
      <c r="M87" s="150"/>
      <c r="N87" s="150"/>
      <c r="O87" s="150"/>
      <c r="P87" s="150"/>
      <c r="Q87" s="150"/>
      <c r="R87" s="151">
        <f t="shared" si="7"/>
        <v>0</v>
      </c>
      <c r="S87" s="150" t="str">
        <f t="shared" si="8"/>
        <v/>
      </c>
      <c r="T87" s="150" t="e">
        <f t="shared" si="9"/>
        <v>#VALUE!</v>
      </c>
      <c r="U87" s="150"/>
      <c r="V87" s="150"/>
      <c r="W87" s="150" t="e">
        <f t="shared" si="10"/>
        <v>#VALUE!</v>
      </c>
      <c r="X87" s="150"/>
      <c r="Y87" s="152" t="str">
        <f t="shared" si="36"/>
        <v/>
      </c>
      <c r="Z87" s="151">
        <f t="shared" si="36"/>
        <v>0</v>
      </c>
      <c r="AA87" s="150"/>
      <c r="AB87" s="150"/>
      <c r="AC87" s="150"/>
      <c r="AD87" s="150"/>
      <c r="AE87" s="150"/>
      <c r="AF87" s="151">
        <f t="shared" si="12"/>
        <v>0</v>
      </c>
      <c r="AG87" s="150" t="str">
        <f t="shared" si="13"/>
        <v/>
      </c>
      <c r="AH87" s="150" t="e">
        <f t="shared" si="14"/>
        <v>#VALUE!</v>
      </c>
      <c r="AI87" s="150"/>
      <c r="AJ87" s="150"/>
      <c r="AK87" s="150" t="e">
        <f t="shared" si="15"/>
        <v>#VALUE!</v>
      </c>
      <c r="AL87" s="150"/>
      <c r="AM87" s="152" t="str">
        <f t="shared" ref="AM87:AN87" si="42">AN37</f>
        <v/>
      </c>
      <c r="AN87" s="151">
        <f t="shared" si="42"/>
        <v>0</v>
      </c>
      <c r="AO87" s="41"/>
      <c r="AP87" s="41"/>
    </row>
    <row r="88" spans="1:42" ht="15" hidden="1" x14ac:dyDescent="0.25">
      <c r="A88" s="143"/>
      <c r="B88" s="143"/>
      <c r="C88" s="143"/>
      <c r="D88" s="144" t="str">
        <f t="shared" si="2"/>
        <v/>
      </c>
      <c r="E88" s="143">
        <f t="shared" si="3"/>
        <v>0</v>
      </c>
      <c r="F88" s="143">
        <f t="shared" si="4"/>
        <v>0</v>
      </c>
      <c r="G88" s="143"/>
      <c r="H88" s="143"/>
      <c r="I88" s="143">
        <f t="shared" si="5"/>
        <v>0</v>
      </c>
      <c r="J88" s="143"/>
      <c r="K88" s="145">
        <f t="shared" si="35"/>
        <v>0</v>
      </c>
      <c r="L88" s="144">
        <f t="shared" si="35"/>
        <v>0</v>
      </c>
      <c r="M88" s="150"/>
      <c r="N88" s="150"/>
      <c r="O88" s="150"/>
      <c r="P88" s="150"/>
      <c r="Q88" s="150"/>
      <c r="R88" s="151" t="str">
        <f t="shared" si="7"/>
        <v/>
      </c>
      <c r="S88" s="150">
        <f t="shared" si="8"/>
        <v>0</v>
      </c>
      <c r="T88" s="150">
        <f t="shared" si="9"/>
        <v>0</v>
      </c>
      <c r="U88" s="150"/>
      <c r="V88" s="150"/>
      <c r="W88" s="150">
        <f t="shared" si="10"/>
        <v>0</v>
      </c>
      <c r="X88" s="150"/>
      <c r="Y88" s="152">
        <f t="shared" si="36"/>
        <v>0</v>
      </c>
      <c r="Z88" s="151">
        <f t="shared" si="36"/>
        <v>0</v>
      </c>
      <c r="AA88" s="150"/>
      <c r="AB88" s="150"/>
      <c r="AC88" s="150"/>
      <c r="AD88" s="150"/>
      <c r="AE88" s="150"/>
      <c r="AF88" s="151" t="str">
        <f t="shared" si="12"/>
        <v/>
      </c>
      <c r="AG88" s="150">
        <f t="shared" si="13"/>
        <v>0</v>
      </c>
      <c r="AH88" s="150">
        <f t="shared" si="14"/>
        <v>0</v>
      </c>
      <c r="AI88" s="150"/>
      <c r="AJ88" s="150"/>
      <c r="AK88" s="150">
        <f t="shared" si="15"/>
        <v>0</v>
      </c>
      <c r="AL88" s="150"/>
      <c r="AM88" s="152">
        <f t="shared" ref="AM88:AN88" si="43">AN38</f>
        <v>0</v>
      </c>
      <c r="AN88" s="151">
        <f t="shared" si="43"/>
        <v>0</v>
      </c>
      <c r="AO88" s="41"/>
      <c r="AP88" s="41"/>
    </row>
    <row r="89" spans="1:42" ht="15" hidden="1" x14ac:dyDescent="0.25">
      <c r="A89" s="143"/>
      <c r="B89" s="143"/>
      <c r="C89" s="143"/>
      <c r="D89" s="144">
        <f t="shared" si="2"/>
        <v>0</v>
      </c>
      <c r="E89" s="144" t="str">
        <f t="shared" si="3"/>
        <v/>
      </c>
      <c r="F89" s="143" t="e">
        <f t="shared" si="4"/>
        <v>#VALUE!</v>
      </c>
      <c r="G89" s="143"/>
      <c r="H89" s="143"/>
      <c r="I89" s="143" t="e">
        <f t="shared" si="5"/>
        <v>#VALUE!</v>
      </c>
      <c r="J89" s="143"/>
      <c r="K89" s="145" t="str">
        <f t="shared" si="35"/>
        <v/>
      </c>
      <c r="L89" s="144">
        <f t="shared" si="35"/>
        <v>0</v>
      </c>
      <c r="M89" s="150"/>
      <c r="N89" s="150"/>
      <c r="O89" s="150"/>
      <c r="P89" s="150"/>
      <c r="Q89" s="150"/>
      <c r="R89" s="151">
        <f t="shared" si="7"/>
        <v>0</v>
      </c>
      <c r="S89" s="150" t="str">
        <f t="shared" si="8"/>
        <v/>
      </c>
      <c r="T89" s="150" t="e">
        <f t="shared" si="9"/>
        <v>#VALUE!</v>
      </c>
      <c r="U89" s="150"/>
      <c r="V89" s="150"/>
      <c r="W89" s="150" t="e">
        <f t="shared" si="10"/>
        <v>#VALUE!</v>
      </c>
      <c r="X89" s="150"/>
      <c r="Y89" s="152" t="str">
        <f t="shared" si="36"/>
        <v/>
      </c>
      <c r="Z89" s="151">
        <f t="shared" si="36"/>
        <v>0</v>
      </c>
      <c r="AA89" s="150"/>
      <c r="AB89" s="150"/>
      <c r="AC89" s="150"/>
      <c r="AD89" s="150"/>
      <c r="AE89" s="150"/>
      <c r="AF89" s="151">
        <f t="shared" si="12"/>
        <v>0</v>
      </c>
      <c r="AG89" s="150" t="str">
        <f t="shared" si="13"/>
        <v/>
      </c>
      <c r="AH89" s="150" t="e">
        <f t="shared" si="14"/>
        <v>#VALUE!</v>
      </c>
      <c r="AI89" s="150"/>
      <c r="AJ89" s="150"/>
      <c r="AK89" s="150" t="e">
        <f t="shared" si="15"/>
        <v>#VALUE!</v>
      </c>
      <c r="AL89" s="150"/>
      <c r="AM89" s="152" t="str">
        <f t="shared" ref="AM89:AN89" si="44">AN39</f>
        <v/>
      </c>
      <c r="AN89" s="151">
        <f t="shared" si="44"/>
        <v>0</v>
      </c>
      <c r="AO89" s="41"/>
      <c r="AP89" s="41"/>
    </row>
    <row r="90" spans="1:42" ht="15" hidden="1" x14ac:dyDescent="0.25">
      <c r="A90" s="143"/>
      <c r="B90" s="143"/>
      <c r="C90" s="143"/>
      <c r="D90" s="144" t="str">
        <f t="shared" si="2"/>
        <v/>
      </c>
      <c r="E90" s="143">
        <f t="shared" si="3"/>
        <v>0</v>
      </c>
      <c r="F90" s="143">
        <f t="shared" si="4"/>
        <v>0</v>
      </c>
      <c r="G90" s="143"/>
      <c r="H90" s="143"/>
      <c r="I90" s="143">
        <f t="shared" si="5"/>
        <v>0</v>
      </c>
      <c r="J90" s="143"/>
      <c r="K90" s="145">
        <f t="shared" si="35"/>
        <v>0</v>
      </c>
      <c r="L90" s="144">
        <f t="shared" si="35"/>
        <v>0</v>
      </c>
      <c r="M90" s="150"/>
      <c r="N90" s="150"/>
      <c r="O90" s="150"/>
      <c r="P90" s="150"/>
      <c r="Q90" s="150"/>
      <c r="R90" s="151" t="str">
        <f t="shared" si="7"/>
        <v/>
      </c>
      <c r="S90" s="150">
        <f t="shared" si="8"/>
        <v>0</v>
      </c>
      <c r="T90" s="150">
        <f t="shared" si="9"/>
        <v>0</v>
      </c>
      <c r="U90" s="150"/>
      <c r="V90" s="150"/>
      <c r="W90" s="150">
        <f t="shared" si="10"/>
        <v>0</v>
      </c>
      <c r="X90" s="150"/>
      <c r="Y90" s="152">
        <f t="shared" si="36"/>
        <v>0</v>
      </c>
      <c r="Z90" s="151">
        <f t="shared" si="36"/>
        <v>0</v>
      </c>
      <c r="AA90" s="150"/>
      <c r="AB90" s="150"/>
      <c r="AC90" s="150"/>
      <c r="AD90" s="150"/>
      <c r="AE90" s="150"/>
      <c r="AF90" s="151" t="str">
        <f t="shared" si="12"/>
        <v/>
      </c>
      <c r="AG90" s="150">
        <f t="shared" si="13"/>
        <v>0</v>
      </c>
      <c r="AH90" s="150">
        <f t="shared" si="14"/>
        <v>0</v>
      </c>
      <c r="AI90" s="150"/>
      <c r="AJ90" s="150"/>
      <c r="AK90" s="150">
        <f t="shared" si="15"/>
        <v>0</v>
      </c>
      <c r="AL90" s="150"/>
      <c r="AM90" s="152">
        <f t="shared" ref="AM90:AN90" si="45">AN40</f>
        <v>0</v>
      </c>
      <c r="AN90" s="151">
        <f t="shared" si="45"/>
        <v>0</v>
      </c>
      <c r="AO90" s="41"/>
      <c r="AP90" s="41"/>
    </row>
    <row r="91" spans="1:42" ht="15" hidden="1" x14ac:dyDescent="0.25">
      <c r="A91" s="143"/>
      <c r="B91" s="143"/>
      <c r="C91" s="143"/>
      <c r="D91" s="144">
        <f t="shared" si="2"/>
        <v>0</v>
      </c>
      <c r="E91" s="144" t="str">
        <f t="shared" si="3"/>
        <v/>
      </c>
      <c r="F91" s="143" t="e">
        <f t="shared" si="4"/>
        <v>#VALUE!</v>
      </c>
      <c r="G91" s="143"/>
      <c r="H91" s="143"/>
      <c r="I91" s="143" t="e">
        <f t="shared" si="5"/>
        <v>#VALUE!</v>
      </c>
      <c r="J91" s="143"/>
      <c r="K91" s="145" t="str">
        <f t="shared" si="35"/>
        <v/>
      </c>
      <c r="L91" s="144">
        <f t="shared" si="35"/>
        <v>0</v>
      </c>
      <c r="M91" s="150"/>
      <c r="N91" s="150"/>
      <c r="O91" s="150"/>
      <c r="P91" s="150"/>
      <c r="Q91" s="150"/>
      <c r="R91" s="151">
        <f t="shared" si="7"/>
        <v>0</v>
      </c>
      <c r="S91" s="150" t="str">
        <f t="shared" si="8"/>
        <v/>
      </c>
      <c r="T91" s="150" t="e">
        <f t="shared" si="9"/>
        <v>#VALUE!</v>
      </c>
      <c r="U91" s="150"/>
      <c r="V91" s="150"/>
      <c r="W91" s="150" t="e">
        <f t="shared" si="10"/>
        <v>#VALUE!</v>
      </c>
      <c r="X91" s="150"/>
      <c r="Y91" s="152" t="str">
        <f t="shared" si="36"/>
        <v/>
      </c>
      <c r="Z91" s="151">
        <f t="shared" si="36"/>
        <v>0</v>
      </c>
      <c r="AA91" s="150"/>
      <c r="AB91" s="150"/>
      <c r="AC91" s="150"/>
      <c r="AD91" s="150"/>
      <c r="AE91" s="150"/>
      <c r="AF91" s="151">
        <f t="shared" si="12"/>
        <v>0</v>
      </c>
      <c r="AG91" s="150" t="str">
        <f t="shared" si="13"/>
        <v/>
      </c>
      <c r="AH91" s="150" t="e">
        <f t="shared" si="14"/>
        <v>#VALUE!</v>
      </c>
      <c r="AI91" s="150"/>
      <c r="AJ91" s="150"/>
      <c r="AK91" s="150" t="e">
        <f t="shared" si="15"/>
        <v>#VALUE!</v>
      </c>
      <c r="AL91" s="150"/>
      <c r="AM91" s="152" t="str">
        <f t="shared" ref="AM91:AN91" si="46">AN41</f>
        <v/>
      </c>
      <c r="AN91" s="151">
        <f t="shared" si="46"/>
        <v>0</v>
      </c>
      <c r="AO91" s="41"/>
      <c r="AP91" s="41"/>
    </row>
    <row r="92" spans="1:42" ht="15" hidden="1" x14ac:dyDescent="0.25">
      <c r="A92" s="143"/>
      <c r="B92" s="143"/>
      <c r="C92" s="143"/>
      <c r="D92" s="144">
        <f t="shared" si="2"/>
        <v>0</v>
      </c>
      <c r="E92" s="143" t="str">
        <f t="shared" si="3"/>
        <v/>
      </c>
      <c r="F92" s="143" t="e">
        <f t="shared" si="4"/>
        <v>#VALUE!</v>
      </c>
      <c r="G92" s="143"/>
      <c r="H92" s="143"/>
      <c r="I92" s="143" t="e">
        <f t="shared" si="5"/>
        <v>#VALUE!</v>
      </c>
      <c r="J92" s="143"/>
      <c r="K92" s="145" t="str">
        <f t="shared" si="35"/>
        <v/>
      </c>
      <c r="L92" s="144">
        <f t="shared" si="35"/>
        <v>0</v>
      </c>
      <c r="M92" s="150"/>
      <c r="N92" s="150"/>
      <c r="O92" s="150"/>
      <c r="P92" s="150"/>
      <c r="Q92" s="150"/>
      <c r="R92" s="151">
        <f t="shared" si="7"/>
        <v>0</v>
      </c>
      <c r="S92" s="150" t="str">
        <f t="shared" si="8"/>
        <v/>
      </c>
      <c r="T92" s="150" t="e">
        <f t="shared" si="9"/>
        <v>#VALUE!</v>
      </c>
      <c r="U92" s="150"/>
      <c r="V92" s="150"/>
      <c r="W92" s="150" t="e">
        <f t="shared" si="10"/>
        <v>#VALUE!</v>
      </c>
      <c r="X92" s="150"/>
      <c r="Y92" s="152" t="str">
        <f t="shared" si="36"/>
        <v/>
      </c>
      <c r="Z92" s="151">
        <f t="shared" si="36"/>
        <v>0</v>
      </c>
      <c r="AA92" s="150"/>
      <c r="AB92" s="150"/>
      <c r="AC92" s="150"/>
      <c r="AD92" s="150"/>
      <c r="AE92" s="150"/>
      <c r="AF92" s="151">
        <f t="shared" si="12"/>
        <v>0</v>
      </c>
      <c r="AG92" s="150" t="str">
        <f t="shared" si="13"/>
        <v/>
      </c>
      <c r="AH92" s="150" t="e">
        <f t="shared" si="14"/>
        <v>#VALUE!</v>
      </c>
      <c r="AI92" s="150"/>
      <c r="AJ92" s="150"/>
      <c r="AK92" s="150" t="e">
        <f t="shared" si="15"/>
        <v>#VALUE!</v>
      </c>
      <c r="AL92" s="150"/>
      <c r="AM92" s="152" t="str">
        <f t="shared" ref="AM92:AN92" si="47">AN42</f>
        <v/>
      </c>
      <c r="AN92" s="151">
        <f t="shared" si="47"/>
        <v>0</v>
      </c>
      <c r="AO92" s="41"/>
      <c r="AP92" s="41"/>
    </row>
    <row r="93" spans="1:42" ht="15" hidden="1" x14ac:dyDescent="0.25">
      <c r="A93" s="143"/>
      <c r="B93" s="143"/>
      <c r="C93" s="143"/>
      <c r="D93" s="144" t="str">
        <f t="shared" si="2"/>
        <v/>
      </c>
      <c r="E93" s="144">
        <f t="shared" si="3"/>
        <v>0</v>
      </c>
      <c r="F93" s="143">
        <f t="shared" si="4"/>
        <v>0</v>
      </c>
      <c r="G93" s="143"/>
      <c r="H93" s="143"/>
      <c r="I93" s="143">
        <f t="shared" si="5"/>
        <v>0</v>
      </c>
      <c r="J93" s="143"/>
      <c r="K93" s="145">
        <f t="shared" si="35"/>
        <v>0</v>
      </c>
      <c r="L93" s="144">
        <f t="shared" si="35"/>
        <v>0</v>
      </c>
      <c r="M93" s="150"/>
      <c r="N93" s="150"/>
      <c r="O93" s="150"/>
      <c r="P93" s="150"/>
      <c r="Q93" s="150"/>
      <c r="R93" s="151" t="str">
        <f t="shared" si="7"/>
        <v/>
      </c>
      <c r="S93" s="150">
        <f t="shared" si="8"/>
        <v>0</v>
      </c>
      <c r="T93" s="150">
        <f t="shared" si="9"/>
        <v>0</v>
      </c>
      <c r="U93" s="150"/>
      <c r="V93" s="150"/>
      <c r="W93" s="150">
        <f t="shared" si="10"/>
        <v>0</v>
      </c>
      <c r="X93" s="150"/>
      <c r="Y93" s="152">
        <f t="shared" si="36"/>
        <v>0</v>
      </c>
      <c r="Z93" s="151">
        <f t="shared" si="36"/>
        <v>0</v>
      </c>
      <c r="AA93" s="150"/>
      <c r="AB93" s="150"/>
      <c r="AC93" s="150"/>
      <c r="AD93" s="150"/>
      <c r="AE93" s="150"/>
      <c r="AF93" s="151" t="str">
        <f t="shared" si="12"/>
        <v/>
      </c>
      <c r="AG93" s="150">
        <f t="shared" si="13"/>
        <v>0</v>
      </c>
      <c r="AH93" s="150">
        <f t="shared" si="14"/>
        <v>0</v>
      </c>
      <c r="AI93" s="150"/>
      <c r="AJ93" s="150"/>
      <c r="AK93" s="150">
        <f t="shared" si="15"/>
        <v>0</v>
      </c>
      <c r="AL93" s="150"/>
      <c r="AM93" s="152">
        <f t="shared" ref="AM93:AN93" si="48">AN43</f>
        <v>0</v>
      </c>
      <c r="AN93" s="151">
        <f t="shared" si="48"/>
        <v>0</v>
      </c>
      <c r="AO93" s="41"/>
      <c r="AP93" s="41"/>
    </row>
    <row r="94" spans="1:42" ht="15" hidden="1" x14ac:dyDescent="0.25">
      <c r="A94" s="143"/>
      <c r="B94" s="143"/>
      <c r="C94" s="143"/>
      <c r="D94" s="144">
        <f t="shared" si="2"/>
        <v>0</v>
      </c>
      <c r="E94" s="143" t="str">
        <f t="shared" si="3"/>
        <v/>
      </c>
      <c r="F94" s="143" t="e">
        <f t="shared" si="4"/>
        <v>#VALUE!</v>
      </c>
      <c r="G94" s="143"/>
      <c r="H94" s="143"/>
      <c r="I94" s="143" t="e">
        <f t="shared" si="5"/>
        <v>#VALUE!</v>
      </c>
      <c r="J94" s="143"/>
      <c r="K94" s="145" t="str">
        <f t="shared" si="35"/>
        <v/>
      </c>
      <c r="L94" s="144">
        <f t="shared" si="35"/>
        <v>0</v>
      </c>
      <c r="M94" s="150"/>
      <c r="N94" s="150"/>
      <c r="O94" s="150"/>
      <c r="P94" s="150"/>
      <c r="Q94" s="150"/>
      <c r="R94" s="151">
        <f t="shared" si="7"/>
        <v>0</v>
      </c>
      <c r="S94" s="150" t="str">
        <f t="shared" si="8"/>
        <v/>
      </c>
      <c r="T94" s="150" t="e">
        <f t="shared" si="9"/>
        <v>#VALUE!</v>
      </c>
      <c r="U94" s="150"/>
      <c r="V94" s="150"/>
      <c r="W94" s="150" t="e">
        <f t="shared" si="10"/>
        <v>#VALUE!</v>
      </c>
      <c r="X94" s="150"/>
      <c r="Y94" s="152" t="str">
        <f t="shared" si="36"/>
        <v/>
      </c>
      <c r="Z94" s="151">
        <f t="shared" si="36"/>
        <v>0</v>
      </c>
      <c r="AA94" s="150"/>
      <c r="AB94" s="150"/>
      <c r="AC94" s="150"/>
      <c r="AD94" s="150"/>
      <c r="AE94" s="150"/>
      <c r="AF94" s="151">
        <f t="shared" si="12"/>
        <v>0</v>
      </c>
      <c r="AG94" s="150" t="str">
        <f t="shared" si="13"/>
        <v/>
      </c>
      <c r="AH94" s="150" t="e">
        <f t="shared" si="14"/>
        <v>#VALUE!</v>
      </c>
      <c r="AI94" s="150"/>
      <c r="AJ94" s="150"/>
      <c r="AK94" s="150" t="e">
        <f t="shared" si="15"/>
        <v>#VALUE!</v>
      </c>
      <c r="AL94" s="150"/>
      <c r="AM94" s="152" t="str">
        <f t="shared" ref="AM94:AN94" si="49">AN44</f>
        <v/>
      </c>
      <c r="AN94" s="151">
        <f t="shared" si="49"/>
        <v>0</v>
      </c>
      <c r="AO94" s="41"/>
      <c r="AP94" s="41"/>
    </row>
    <row r="95" spans="1:42" ht="15" hidden="1" x14ac:dyDescent="0.25">
      <c r="A95" s="143"/>
      <c r="B95" s="143"/>
      <c r="C95" s="143"/>
      <c r="D95" s="144" t="str">
        <f t="shared" si="2"/>
        <v/>
      </c>
      <c r="E95" s="144">
        <f t="shared" si="3"/>
        <v>0</v>
      </c>
      <c r="F95" s="143">
        <f t="shared" si="4"/>
        <v>0</v>
      </c>
      <c r="G95" s="143"/>
      <c r="H95" s="143"/>
      <c r="I95" s="143">
        <f t="shared" si="5"/>
        <v>0</v>
      </c>
      <c r="J95" s="143"/>
      <c r="K95" s="145">
        <f t="shared" si="35"/>
        <v>0</v>
      </c>
      <c r="L95" s="144">
        <f t="shared" si="35"/>
        <v>0</v>
      </c>
      <c r="M95" s="150"/>
      <c r="N95" s="150"/>
      <c r="O95" s="150"/>
      <c r="P95" s="150"/>
      <c r="Q95" s="150"/>
      <c r="R95" s="151" t="str">
        <f t="shared" si="7"/>
        <v/>
      </c>
      <c r="S95" s="150">
        <f t="shared" si="8"/>
        <v>0</v>
      </c>
      <c r="T95" s="150">
        <f t="shared" si="9"/>
        <v>0</v>
      </c>
      <c r="U95" s="150"/>
      <c r="V95" s="150"/>
      <c r="W95" s="150">
        <f t="shared" si="10"/>
        <v>0</v>
      </c>
      <c r="X95" s="150"/>
      <c r="Y95" s="152">
        <f t="shared" si="36"/>
        <v>0</v>
      </c>
      <c r="Z95" s="151">
        <f t="shared" si="36"/>
        <v>0</v>
      </c>
      <c r="AA95" s="150"/>
      <c r="AB95" s="150"/>
      <c r="AC95" s="150"/>
      <c r="AD95" s="150"/>
      <c r="AE95" s="150"/>
      <c r="AF95" s="151" t="str">
        <f t="shared" si="12"/>
        <v/>
      </c>
      <c r="AG95" s="150">
        <f t="shared" si="13"/>
        <v>0</v>
      </c>
      <c r="AH95" s="150">
        <f t="shared" si="14"/>
        <v>0</v>
      </c>
      <c r="AI95" s="150"/>
      <c r="AJ95" s="150"/>
      <c r="AK95" s="150">
        <f t="shared" si="15"/>
        <v>0</v>
      </c>
      <c r="AL95" s="150"/>
      <c r="AM95" s="152">
        <f t="shared" ref="AM95:AN95" si="50">AN45</f>
        <v>0</v>
      </c>
      <c r="AN95" s="151">
        <f t="shared" si="50"/>
        <v>0</v>
      </c>
      <c r="AO95" s="41"/>
      <c r="AP95" s="41"/>
    </row>
    <row r="96" spans="1:42" ht="15" hidden="1" x14ac:dyDescent="0.25">
      <c r="A96" s="143"/>
      <c r="B96" s="143"/>
      <c r="C96" s="143"/>
      <c r="D96" s="144">
        <f t="shared" si="2"/>
        <v>0</v>
      </c>
      <c r="E96" s="143" t="str">
        <f t="shared" si="3"/>
        <v/>
      </c>
      <c r="F96" s="143" t="e">
        <f t="shared" si="4"/>
        <v>#VALUE!</v>
      </c>
      <c r="G96" s="143"/>
      <c r="H96" s="143"/>
      <c r="I96" s="143" t="e">
        <f t="shared" si="5"/>
        <v>#VALUE!</v>
      </c>
      <c r="J96" s="143"/>
      <c r="K96" s="145" t="str">
        <f t="shared" si="35"/>
        <v/>
      </c>
      <c r="L96" s="144">
        <f t="shared" si="35"/>
        <v>0</v>
      </c>
      <c r="M96" s="150"/>
      <c r="N96" s="150"/>
      <c r="O96" s="150"/>
      <c r="P96" s="150"/>
      <c r="Q96" s="150"/>
      <c r="R96" s="151">
        <f t="shared" si="7"/>
        <v>0</v>
      </c>
      <c r="S96" s="150" t="str">
        <f t="shared" si="8"/>
        <v/>
      </c>
      <c r="T96" s="150" t="e">
        <f t="shared" si="9"/>
        <v>#VALUE!</v>
      </c>
      <c r="U96" s="150"/>
      <c r="V96" s="150"/>
      <c r="W96" s="150" t="e">
        <f t="shared" si="10"/>
        <v>#VALUE!</v>
      </c>
      <c r="X96" s="150"/>
      <c r="Y96" s="152" t="str">
        <f t="shared" si="36"/>
        <v/>
      </c>
      <c r="Z96" s="151">
        <f t="shared" si="36"/>
        <v>0</v>
      </c>
      <c r="AA96" s="150"/>
      <c r="AB96" s="150"/>
      <c r="AC96" s="150"/>
      <c r="AD96" s="150"/>
      <c r="AE96" s="150"/>
      <c r="AF96" s="151">
        <f t="shared" si="12"/>
        <v>0</v>
      </c>
      <c r="AG96" s="150" t="str">
        <f t="shared" si="13"/>
        <v/>
      </c>
      <c r="AH96" s="150" t="e">
        <f t="shared" si="14"/>
        <v>#VALUE!</v>
      </c>
      <c r="AI96" s="150"/>
      <c r="AJ96" s="150"/>
      <c r="AK96" s="150" t="e">
        <f t="shared" si="15"/>
        <v>#VALUE!</v>
      </c>
      <c r="AL96" s="150"/>
      <c r="AM96" s="152" t="str">
        <f t="shared" ref="AM96:AN96" si="51">AN46</f>
        <v/>
      </c>
      <c r="AN96" s="151">
        <f t="shared" si="51"/>
        <v>0</v>
      </c>
      <c r="AO96" s="41"/>
      <c r="AP96" s="41"/>
    </row>
    <row r="97" spans="1:42" ht="15" hidden="1" x14ac:dyDescent="0.25">
      <c r="A97" s="143"/>
      <c r="B97" s="143"/>
      <c r="C97" s="143"/>
      <c r="D97" s="144">
        <f t="shared" si="2"/>
        <v>0</v>
      </c>
      <c r="E97" s="144">
        <f t="shared" si="3"/>
        <v>0</v>
      </c>
      <c r="F97" s="143">
        <f t="shared" si="4"/>
        <v>0</v>
      </c>
      <c r="G97" s="143"/>
      <c r="H97" s="143"/>
      <c r="I97" s="143">
        <f t="shared" si="5"/>
        <v>0</v>
      </c>
      <c r="J97" s="143"/>
      <c r="K97" s="145">
        <f t="shared" si="35"/>
        <v>0</v>
      </c>
      <c r="L97" s="144">
        <f t="shared" si="35"/>
        <v>0</v>
      </c>
      <c r="M97" s="150"/>
      <c r="N97" s="150"/>
      <c r="O97" s="150"/>
      <c r="P97" s="150"/>
      <c r="Q97" s="150"/>
      <c r="R97" s="151">
        <f t="shared" si="7"/>
        <v>0</v>
      </c>
      <c r="S97" s="150">
        <f t="shared" si="8"/>
        <v>0</v>
      </c>
      <c r="T97" s="150">
        <f t="shared" si="9"/>
        <v>0</v>
      </c>
      <c r="U97" s="150"/>
      <c r="V97" s="150"/>
      <c r="W97" s="150">
        <f t="shared" si="10"/>
        <v>0</v>
      </c>
      <c r="X97" s="150"/>
      <c r="Y97" s="152">
        <f t="shared" si="36"/>
        <v>0</v>
      </c>
      <c r="Z97" s="151">
        <f t="shared" si="36"/>
        <v>0</v>
      </c>
      <c r="AA97" s="150"/>
      <c r="AB97" s="150"/>
      <c r="AC97" s="150"/>
      <c r="AD97" s="150"/>
      <c r="AE97" s="150"/>
      <c r="AF97" s="151">
        <f t="shared" si="12"/>
        <v>0</v>
      </c>
      <c r="AG97" s="150">
        <f t="shared" si="13"/>
        <v>0</v>
      </c>
      <c r="AH97" s="150">
        <f t="shared" si="14"/>
        <v>0</v>
      </c>
      <c r="AI97" s="150"/>
      <c r="AJ97" s="150"/>
      <c r="AK97" s="150">
        <f t="shared" si="15"/>
        <v>0</v>
      </c>
      <c r="AL97" s="150"/>
      <c r="AM97" s="152">
        <f t="shared" ref="AM97:AN97" si="52">AN47</f>
        <v>0</v>
      </c>
      <c r="AN97" s="151">
        <f t="shared" si="52"/>
        <v>0</v>
      </c>
      <c r="AO97" s="41"/>
      <c r="AP97" s="41"/>
    </row>
    <row r="98" spans="1:42" ht="15" hidden="1" x14ac:dyDescent="0.25">
      <c r="A98" s="143"/>
      <c r="B98" s="143"/>
      <c r="C98" s="143"/>
      <c r="D98" s="144" t="e">
        <f>#REF!</f>
        <v>#REF!</v>
      </c>
      <c r="E98" s="143" t="e">
        <f>#REF!</f>
        <v>#REF!</v>
      </c>
      <c r="F98" s="143" t="e">
        <f>#REF!</f>
        <v>#REF!</v>
      </c>
      <c r="G98" s="143"/>
      <c r="H98" s="143"/>
      <c r="I98" s="143" t="e">
        <f>#REF!</f>
        <v>#REF!</v>
      </c>
      <c r="J98" s="143"/>
      <c r="K98" s="145" t="e">
        <f>#REF!</f>
        <v>#REF!</v>
      </c>
      <c r="L98" s="144" t="e">
        <f>#REF!</f>
        <v>#REF!</v>
      </c>
      <c r="M98" s="150"/>
      <c r="N98" s="150"/>
      <c r="O98" s="150"/>
      <c r="P98" s="150"/>
      <c r="Q98" s="150"/>
      <c r="R98" s="151" t="e">
        <f>#REF!</f>
        <v>#REF!</v>
      </c>
      <c r="S98" s="150" t="e">
        <f>#REF!</f>
        <v>#REF!</v>
      </c>
      <c r="T98" s="150" t="e">
        <f>#REF!</f>
        <v>#REF!</v>
      </c>
      <c r="U98" s="150"/>
      <c r="V98" s="150"/>
      <c r="W98" s="150" t="e">
        <f>#REF!</f>
        <v>#REF!</v>
      </c>
      <c r="X98" s="150"/>
      <c r="Y98" s="152" t="e">
        <f>#REF!</f>
        <v>#REF!</v>
      </c>
      <c r="Z98" s="151" t="e">
        <f>#REF!</f>
        <v>#REF!</v>
      </c>
      <c r="AA98" s="150"/>
      <c r="AB98" s="150"/>
      <c r="AC98" s="150"/>
      <c r="AD98" s="150"/>
      <c r="AE98" s="150"/>
      <c r="AF98" s="151" t="e">
        <f>#REF!</f>
        <v>#REF!</v>
      </c>
      <c r="AG98" s="150" t="e">
        <f>#REF!</f>
        <v>#REF!</v>
      </c>
      <c r="AH98" s="150" t="e">
        <f>#REF!</f>
        <v>#REF!</v>
      </c>
      <c r="AI98" s="150"/>
      <c r="AJ98" s="150"/>
      <c r="AK98" s="150" t="e">
        <f>#REF!</f>
        <v>#REF!</v>
      </c>
      <c r="AL98" s="150"/>
      <c r="AM98" s="152" t="e">
        <f>#REF!</f>
        <v>#REF!</v>
      </c>
      <c r="AN98" s="151" t="e">
        <f>#REF!</f>
        <v>#REF!</v>
      </c>
      <c r="AO98" s="41"/>
      <c r="AP98" s="41"/>
    </row>
    <row r="99" spans="1:42" ht="15" hidden="1" x14ac:dyDescent="0.25">
      <c r="A99" s="143"/>
      <c r="B99" s="143"/>
      <c r="C99" s="143"/>
      <c r="D99" s="144">
        <f t="shared" ref="D99:D111" si="53">D49</f>
        <v>0</v>
      </c>
      <c r="E99" s="144">
        <f t="shared" ref="E99:E111" si="54">F49</f>
        <v>0</v>
      </c>
      <c r="F99" s="143">
        <f t="shared" ref="F99:F111" si="55">I49</f>
        <v>0</v>
      </c>
      <c r="G99" s="143"/>
      <c r="H99" s="143"/>
      <c r="I99" s="143">
        <f t="shared" ref="I99:I111" si="56">K49</f>
        <v>0</v>
      </c>
      <c r="J99" s="143"/>
      <c r="K99" s="145">
        <f t="shared" ref="K99:L111" si="57">L49</f>
        <v>0</v>
      </c>
      <c r="L99" s="144">
        <f t="shared" si="57"/>
        <v>0</v>
      </c>
      <c r="M99" s="150"/>
      <c r="N99" s="150"/>
      <c r="O99" s="150"/>
      <c r="P99" s="150"/>
      <c r="Q99" s="150"/>
      <c r="R99" s="151">
        <f t="shared" ref="R99:R111" si="58">R49</f>
        <v>0</v>
      </c>
      <c r="S99" s="150">
        <f t="shared" ref="S99:S111" si="59">T49</f>
        <v>0</v>
      </c>
      <c r="T99" s="150">
        <f t="shared" ref="T99:T111" si="60">W49</f>
        <v>0</v>
      </c>
      <c r="U99" s="150"/>
      <c r="V99" s="150"/>
      <c r="W99" s="150">
        <f t="shared" ref="W99:W111" si="61">Y49</f>
        <v>0</v>
      </c>
      <c r="X99" s="150"/>
      <c r="Y99" s="152">
        <f t="shared" ref="Y99:Z111" si="62">Z49</f>
        <v>0</v>
      </c>
      <c r="Z99" s="151">
        <f t="shared" si="62"/>
        <v>0</v>
      </c>
      <c r="AA99" s="150"/>
      <c r="AB99" s="150"/>
      <c r="AC99" s="150"/>
      <c r="AD99" s="150"/>
      <c r="AE99" s="150"/>
      <c r="AF99" s="151">
        <f t="shared" ref="AF99:AF111" si="63">AF49</f>
        <v>0</v>
      </c>
      <c r="AG99" s="150">
        <f t="shared" ref="AG99:AG111" si="64">AH49</f>
        <v>0</v>
      </c>
      <c r="AH99" s="150">
        <f t="shared" ref="AH99:AH111" si="65">AK49</f>
        <v>0</v>
      </c>
      <c r="AI99" s="150"/>
      <c r="AJ99" s="150"/>
      <c r="AK99" s="150">
        <f t="shared" ref="AK99:AK111" si="66">AM49</f>
        <v>0</v>
      </c>
      <c r="AL99" s="150"/>
      <c r="AM99" s="152">
        <f t="shared" ref="AM99:AN99" si="67">AN49</f>
        <v>0</v>
      </c>
      <c r="AN99" s="151">
        <f t="shared" si="67"/>
        <v>0</v>
      </c>
      <c r="AO99" s="41"/>
      <c r="AP99" s="41"/>
    </row>
    <row r="100" spans="1:42" ht="15" hidden="1" x14ac:dyDescent="0.25">
      <c r="A100" s="143"/>
      <c r="B100" s="143"/>
      <c r="C100" s="143"/>
      <c r="D100" s="144">
        <f t="shared" si="53"/>
        <v>0</v>
      </c>
      <c r="E100" s="143">
        <f t="shared" si="54"/>
        <v>0</v>
      </c>
      <c r="F100" s="143">
        <f t="shared" si="55"/>
        <v>0</v>
      </c>
      <c r="G100" s="143"/>
      <c r="H100" s="143"/>
      <c r="I100" s="143">
        <f t="shared" si="56"/>
        <v>0</v>
      </c>
      <c r="J100" s="143"/>
      <c r="K100" s="145">
        <f t="shared" si="57"/>
        <v>0</v>
      </c>
      <c r="L100" s="144">
        <f t="shared" si="57"/>
        <v>0</v>
      </c>
      <c r="M100" s="150"/>
      <c r="N100" s="150"/>
      <c r="O100" s="150"/>
      <c r="P100" s="150"/>
      <c r="Q100" s="150"/>
      <c r="R100" s="151">
        <f t="shared" si="58"/>
        <v>0</v>
      </c>
      <c r="S100" s="150">
        <f t="shared" si="59"/>
        <v>0</v>
      </c>
      <c r="T100" s="150">
        <f t="shared" si="60"/>
        <v>0</v>
      </c>
      <c r="U100" s="150"/>
      <c r="V100" s="150"/>
      <c r="W100" s="150">
        <f t="shared" si="61"/>
        <v>0</v>
      </c>
      <c r="X100" s="150"/>
      <c r="Y100" s="152">
        <f t="shared" si="62"/>
        <v>0</v>
      </c>
      <c r="Z100" s="151">
        <f t="shared" si="62"/>
        <v>0</v>
      </c>
      <c r="AA100" s="150"/>
      <c r="AB100" s="150"/>
      <c r="AC100" s="150"/>
      <c r="AD100" s="150"/>
      <c r="AE100" s="150"/>
      <c r="AF100" s="151">
        <f t="shared" si="63"/>
        <v>0</v>
      </c>
      <c r="AG100" s="150">
        <f t="shared" si="64"/>
        <v>0</v>
      </c>
      <c r="AH100" s="150">
        <f t="shared" si="65"/>
        <v>0</v>
      </c>
      <c r="AI100" s="150"/>
      <c r="AJ100" s="150"/>
      <c r="AK100" s="150">
        <f t="shared" si="66"/>
        <v>0</v>
      </c>
      <c r="AL100" s="150"/>
      <c r="AM100" s="152">
        <f t="shared" ref="AM100:AN100" si="68">AN50</f>
        <v>0</v>
      </c>
      <c r="AN100" s="151">
        <f t="shared" si="68"/>
        <v>0</v>
      </c>
      <c r="AO100" s="41"/>
      <c r="AP100" s="41"/>
    </row>
    <row r="101" spans="1:42" ht="15" hidden="1" x14ac:dyDescent="0.25">
      <c r="A101" s="143"/>
      <c r="B101" s="143"/>
      <c r="C101" s="143"/>
      <c r="D101" s="144">
        <f t="shared" si="53"/>
        <v>0</v>
      </c>
      <c r="E101" s="144">
        <f t="shared" si="54"/>
        <v>0</v>
      </c>
      <c r="F101" s="143">
        <f t="shared" si="55"/>
        <v>0</v>
      </c>
      <c r="G101" s="143"/>
      <c r="H101" s="143"/>
      <c r="I101" s="143">
        <f t="shared" si="56"/>
        <v>0</v>
      </c>
      <c r="J101" s="143"/>
      <c r="K101" s="145">
        <f t="shared" si="57"/>
        <v>0</v>
      </c>
      <c r="L101" s="144">
        <f t="shared" si="57"/>
        <v>0</v>
      </c>
      <c r="M101" s="150"/>
      <c r="N101" s="150"/>
      <c r="O101" s="150"/>
      <c r="P101" s="150"/>
      <c r="Q101" s="150"/>
      <c r="R101" s="151">
        <f t="shared" si="58"/>
        <v>0</v>
      </c>
      <c r="S101" s="150">
        <f t="shared" si="59"/>
        <v>0</v>
      </c>
      <c r="T101" s="150">
        <f t="shared" si="60"/>
        <v>0</v>
      </c>
      <c r="U101" s="150"/>
      <c r="V101" s="150"/>
      <c r="W101" s="150">
        <f t="shared" si="61"/>
        <v>0</v>
      </c>
      <c r="X101" s="150"/>
      <c r="Y101" s="152">
        <f t="shared" si="62"/>
        <v>0</v>
      </c>
      <c r="Z101" s="151">
        <f t="shared" si="62"/>
        <v>0</v>
      </c>
      <c r="AA101" s="150"/>
      <c r="AB101" s="150"/>
      <c r="AC101" s="150"/>
      <c r="AD101" s="150"/>
      <c r="AE101" s="150"/>
      <c r="AF101" s="151">
        <f t="shared" si="63"/>
        <v>0</v>
      </c>
      <c r="AG101" s="150">
        <f t="shared" si="64"/>
        <v>0</v>
      </c>
      <c r="AH101" s="150">
        <f t="shared" si="65"/>
        <v>0</v>
      </c>
      <c r="AI101" s="150"/>
      <c r="AJ101" s="150"/>
      <c r="AK101" s="150">
        <f t="shared" si="66"/>
        <v>0</v>
      </c>
      <c r="AL101" s="150"/>
      <c r="AM101" s="152">
        <f t="shared" ref="AM101:AN101" si="69">AN51</f>
        <v>0</v>
      </c>
      <c r="AN101" s="151">
        <f t="shared" si="69"/>
        <v>0</v>
      </c>
      <c r="AO101" s="41"/>
      <c r="AP101" s="41"/>
    </row>
    <row r="102" spans="1:42" ht="15" hidden="1" x14ac:dyDescent="0.25">
      <c r="A102" s="143"/>
      <c r="B102" s="143"/>
      <c r="C102" s="143"/>
      <c r="D102" s="144">
        <f t="shared" si="53"/>
        <v>0</v>
      </c>
      <c r="E102" s="143">
        <f t="shared" si="54"/>
        <v>0</v>
      </c>
      <c r="F102" s="143">
        <f t="shared" si="55"/>
        <v>0</v>
      </c>
      <c r="G102" s="143"/>
      <c r="H102" s="143"/>
      <c r="I102" s="143">
        <f t="shared" si="56"/>
        <v>0</v>
      </c>
      <c r="J102" s="143"/>
      <c r="K102" s="145">
        <f t="shared" si="57"/>
        <v>0</v>
      </c>
      <c r="L102" s="144">
        <f t="shared" si="57"/>
        <v>0</v>
      </c>
      <c r="M102" s="150"/>
      <c r="N102" s="150"/>
      <c r="O102" s="150"/>
      <c r="P102" s="150"/>
      <c r="Q102" s="150"/>
      <c r="R102" s="151">
        <f t="shared" si="58"/>
        <v>0</v>
      </c>
      <c r="S102" s="150">
        <f t="shared" si="59"/>
        <v>0</v>
      </c>
      <c r="T102" s="150">
        <f t="shared" si="60"/>
        <v>0</v>
      </c>
      <c r="U102" s="150"/>
      <c r="V102" s="150"/>
      <c r="W102" s="150">
        <f t="shared" si="61"/>
        <v>0</v>
      </c>
      <c r="X102" s="150"/>
      <c r="Y102" s="152">
        <f t="shared" si="62"/>
        <v>0</v>
      </c>
      <c r="Z102" s="151">
        <f t="shared" si="62"/>
        <v>0</v>
      </c>
      <c r="AA102" s="150"/>
      <c r="AB102" s="150"/>
      <c r="AC102" s="150"/>
      <c r="AD102" s="150"/>
      <c r="AE102" s="150"/>
      <c r="AF102" s="151">
        <f t="shared" si="63"/>
        <v>0</v>
      </c>
      <c r="AG102" s="150">
        <f t="shared" si="64"/>
        <v>0</v>
      </c>
      <c r="AH102" s="150">
        <f t="shared" si="65"/>
        <v>0</v>
      </c>
      <c r="AI102" s="150"/>
      <c r="AJ102" s="150"/>
      <c r="AK102" s="150">
        <f t="shared" si="66"/>
        <v>0</v>
      </c>
      <c r="AL102" s="150"/>
      <c r="AM102" s="152">
        <f t="shared" ref="AM102:AN102" si="70">AN52</f>
        <v>0</v>
      </c>
      <c r="AN102" s="151">
        <f t="shared" si="70"/>
        <v>0</v>
      </c>
      <c r="AO102" s="41"/>
      <c r="AP102" s="41"/>
    </row>
    <row r="103" spans="1:42" ht="15" hidden="1" x14ac:dyDescent="0.25">
      <c r="A103" s="143"/>
      <c r="B103" s="143"/>
      <c r="C103" s="143"/>
      <c r="D103" s="144">
        <f t="shared" si="53"/>
        <v>0</v>
      </c>
      <c r="E103" s="144">
        <f t="shared" si="54"/>
        <v>0</v>
      </c>
      <c r="F103" s="143">
        <f t="shared" si="55"/>
        <v>0</v>
      </c>
      <c r="G103" s="143"/>
      <c r="H103" s="143"/>
      <c r="I103" s="143">
        <f t="shared" si="56"/>
        <v>0</v>
      </c>
      <c r="J103" s="143"/>
      <c r="K103" s="145">
        <f t="shared" si="57"/>
        <v>0</v>
      </c>
      <c r="L103" s="144">
        <f t="shared" si="57"/>
        <v>0</v>
      </c>
      <c r="M103" s="150"/>
      <c r="N103" s="150"/>
      <c r="O103" s="150"/>
      <c r="P103" s="150"/>
      <c r="Q103" s="150"/>
      <c r="R103" s="151">
        <f t="shared" si="58"/>
        <v>0</v>
      </c>
      <c r="S103" s="150">
        <f t="shared" si="59"/>
        <v>0</v>
      </c>
      <c r="T103" s="150">
        <f t="shared" si="60"/>
        <v>0</v>
      </c>
      <c r="U103" s="150"/>
      <c r="V103" s="150"/>
      <c r="W103" s="150">
        <f t="shared" si="61"/>
        <v>0</v>
      </c>
      <c r="X103" s="150"/>
      <c r="Y103" s="152">
        <f t="shared" si="62"/>
        <v>0</v>
      </c>
      <c r="Z103" s="151">
        <f t="shared" si="62"/>
        <v>0</v>
      </c>
      <c r="AA103" s="150"/>
      <c r="AB103" s="150"/>
      <c r="AC103" s="150"/>
      <c r="AD103" s="150"/>
      <c r="AE103" s="150"/>
      <c r="AF103" s="151">
        <f t="shared" si="63"/>
        <v>0</v>
      </c>
      <c r="AG103" s="150">
        <f t="shared" si="64"/>
        <v>0</v>
      </c>
      <c r="AH103" s="150">
        <f t="shared" si="65"/>
        <v>0</v>
      </c>
      <c r="AI103" s="150"/>
      <c r="AJ103" s="150"/>
      <c r="AK103" s="150">
        <f t="shared" si="66"/>
        <v>0</v>
      </c>
      <c r="AL103" s="150"/>
      <c r="AM103" s="152">
        <f t="shared" ref="AM103:AN103" si="71">AN53</f>
        <v>0</v>
      </c>
      <c r="AN103" s="151">
        <f t="shared" si="71"/>
        <v>0</v>
      </c>
      <c r="AO103" s="41"/>
      <c r="AP103" s="41"/>
    </row>
    <row r="104" spans="1:42" ht="15" hidden="1" x14ac:dyDescent="0.25">
      <c r="A104" s="143"/>
      <c r="B104" s="143"/>
      <c r="C104" s="143"/>
      <c r="D104" s="144">
        <f t="shared" si="53"/>
        <v>0</v>
      </c>
      <c r="E104" s="143">
        <f t="shared" si="54"/>
        <v>0</v>
      </c>
      <c r="F104" s="143">
        <f t="shared" si="55"/>
        <v>0</v>
      </c>
      <c r="G104" s="143"/>
      <c r="H104" s="143"/>
      <c r="I104" s="143">
        <f t="shared" si="56"/>
        <v>0</v>
      </c>
      <c r="J104" s="143"/>
      <c r="K104" s="145">
        <f t="shared" si="57"/>
        <v>0</v>
      </c>
      <c r="L104" s="144">
        <f t="shared" si="57"/>
        <v>0</v>
      </c>
      <c r="M104" s="150"/>
      <c r="N104" s="150"/>
      <c r="O104" s="150"/>
      <c r="P104" s="150"/>
      <c r="Q104" s="150"/>
      <c r="R104" s="151">
        <f t="shared" si="58"/>
        <v>0</v>
      </c>
      <c r="S104" s="150">
        <f t="shared" si="59"/>
        <v>0</v>
      </c>
      <c r="T104" s="150">
        <f t="shared" si="60"/>
        <v>0</v>
      </c>
      <c r="U104" s="150"/>
      <c r="V104" s="150"/>
      <c r="W104" s="150">
        <f t="shared" si="61"/>
        <v>0</v>
      </c>
      <c r="X104" s="150"/>
      <c r="Y104" s="152">
        <f t="shared" si="62"/>
        <v>0</v>
      </c>
      <c r="Z104" s="151">
        <f t="shared" si="62"/>
        <v>0</v>
      </c>
      <c r="AA104" s="150"/>
      <c r="AB104" s="150"/>
      <c r="AC104" s="150"/>
      <c r="AD104" s="150"/>
      <c r="AE104" s="150"/>
      <c r="AF104" s="151">
        <f t="shared" si="63"/>
        <v>0</v>
      </c>
      <c r="AG104" s="150">
        <f t="shared" si="64"/>
        <v>0</v>
      </c>
      <c r="AH104" s="150">
        <f t="shared" si="65"/>
        <v>0</v>
      </c>
      <c r="AI104" s="150"/>
      <c r="AJ104" s="150"/>
      <c r="AK104" s="150">
        <f t="shared" si="66"/>
        <v>0</v>
      </c>
      <c r="AL104" s="150"/>
      <c r="AM104" s="152">
        <f t="shared" ref="AM104:AN104" si="72">AN54</f>
        <v>0</v>
      </c>
      <c r="AN104" s="151">
        <f t="shared" si="72"/>
        <v>0</v>
      </c>
      <c r="AO104" s="41"/>
      <c r="AP104" s="41"/>
    </row>
    <row r="105" spans="1:42" ht="15" hidden="1" x14ac:dyDescent="0.25">
      <c r="A105" s="143"/>
      <c r="B105" s="143"/>
      <c r="C105" s="143"/>
      <c r="D105" s="144">
        <f t="shared" si="53"/>
        <v>0</v>
      </c>
      <c r="E105" s="144">
        <f t="shared" si="54"/>
        <v>0</v>
      </c>
      <c r="F105" s="143">
        <f t="shared" si="55"/>
        <v>0</v>
      </c>
      <c r="G105" s="143"/>
      <c r="H105" s="143"/>
      <c r="I105" s="143">
        <f t="shared" si="56"/>
        <v>0</v>
      </c>
      <c r="J105" s="143"/>
      <c r="K105" s="145">
        <f t="shared" si="57"/>
        <v>0</v>
      </c>
      <c r="L105" s="144">
        <f t="shared" si="57"/>
        <v>0</v>
      </c>
      <c r="M105" s="150"/>
      <c r="N105" s="150"/>
      <c r="O105" s="150"/>
      <c r="P105" s="150"/>
      <c r="Q105" s="150"/>
      <c r="R105" s="151">
        <f t="shared" si="58"/>
        <v>0</v>
      </c>
      <c r="S105" s="150">
        <f t="shared" si="59"/>
        <v>0</v>
      </c>
      <c r="T105" s="150">
        <f t="shared" si="60"/>
        <v>0</v>
      </c>
      <c r="U105" s="150"/>
      <c r="V105" s="150"/>
      <c r="W105" s="150">
        <f t="shared" si="61"/>
        <v>0</v>
      </c>
      <c r="X105" s="150"/>
      <c r="Y105" s="152">
        <f t="shared" si="62"/>
        <v>0</v>
      </c>
      <c r="Z105" s="151">
        <f t="shared" si="62"/>
        <v>0</v>
      </c>
      <c r="AA105" s="150"/>
      <c r="AB105" s="150"/>
      <c r="AC105" s="150"/>
      <c r="AD105" s="150"/>
      <c r="AE105" s="150"/>
      <c r="AF105" s="151">
        <f t="shared" si="63"/>
        <v>0</v>
      </c>
      <c r="AG105" s="150">
        <f t="shared" si="64"/>
        <v>0</v>
      </c>
      <c r="AH105" s="150">
        <f t="shared" si="65"/>
        <v>0</v>
      </c>
      <c r="AI105" s="150"/>
      <c r="AJ105" s="150"/>
      <c r="AK105" s="150">
        <f t="shared" si="66"/>
        <v>0</v>
      </c>
      <c r="AL105" s="150"/>
      <c r="AM105" s="152">
        <f t="shared" ref="AM105:AN105" si="73">AN55</f>
        <v>0</v>
      </c>
      <c r="AN105" s="151">
        <f t="shared" si="73"/>
        <v>0</v>
      </c>
      <c r="AO105" s="41"/>
      <c r="AP105" s="41"/>
    </row>
    <row r="106" spans="1:42" ht="15" hidden="1" x14ac:dyDescent="0.25">
      <c r="A106" s="143"/>
      <c r="B106" s="143"/>
      <c r="C106" s="143"/>
      <c r="D106" s="144">
        <f t="shared" si="53"/>
        <v>0</v>
      </c>
      <c r="E106" s="143">
        <f t="shared" si="54"/>
        <v>0</v>
      </c>
      <c r="F106" s="143">
        <f t="shared" si="55"/>
        <v>0</v>
      </c>
      <c r="G106" s="143"/>
      <c r="H106" s="143"/>
      <c r="I106" s="143">
        <f t="shared" si="56"/>
        <v>0</v>
      </c>
      <c r="J106" s="143"/>
      <c r="K106" s="145">
        <f t="shared" si="57"/>
        <v>0</v>
      </c>
      <c r="L106" s="144">
        <f t="shared" si="57"/>
        <v>0</v>
      </c>
      <c r="M106" s="150"/>
      <c r="N106" s="150"/>
      <c r="O106" s="150"/>
      <c r="P106" s="150"/>
      <c r="Q106" s="150"/>
      <c r="R106" s="151">
        <f t="shared" si="58"/>
        <v>0</v>
      </c>
      <c r="S106" s="150">
        <f t="shared" si="59"/>
        <v>0</v>
      </c>
      <c r="T106" s="150">
        <f t="shared" si="60"/>
        <v>0</v>
      </c>
      <c r="U106" s="150"/>
      <c r="V106" s="150"/>
      <c r="W106" s="150">
        <f t="shared" si="61"/>
        <v>0</v>
      </c>
      <c r="X106" s="150"/>
      <c r="Y106" s="152">
        <f t="shared" si="62"/>
        <v>0</v>
      </c>
      <c r="Z106" s="151">
        <f t="shared" si="62"/>
        <v>0</v>
      </c>
      <c r="AA106" s="150"/>
      <c r="AB106" s="150"/>
      <c r="AC106" s="150"/>
      <c r="AD106" s="150"/>
      <c r="AE106" s="150"/>
      <c r="AF106" s="151">
        <f t="shared" si="63"/>
        <v>0</v>
      </c>
      <c r="AG106" s="150">
        <f t="shared" si="64"/>
        <v>0</v>
      </c>
      <c r="AH106" s="150">
        <f t="shared" si="65"/>
        <v>0</v>
      </c>
      <c r="AI106" s="150"/>
      <c r="AJ106" s="150"/>
      <c r="AK106" s="150">
        <f t="shared" si="66"/>
        <v>0</v>
      </c>
      <c r="AL106" s="150"/>
      <c r="AM106" s="152">
        <f t="shared" ref="AM106:AN106" si="74">AN56</f>
        <v>0</v>
      </c>
      <c r="AN106" s="151">
        <f t="shared" si="74"/>
        <v>0</v>
      </c>
      <c r="AO106" s="41"/>
      <c r="AP106" s="41"/>
    </row>
    <row r="107" spans="1:42" ht="15" hidden="1" x14ac:dyDescent="0.25">
      <c r="A107" s="143"/>
      <c r="B107" s="143"/>
      <c r="C107" s="143"/>
      <c r="D107" s="144">
        <f t="shared" si="53"/>
        <v>0</v>
      </c>
      <c r="E107" s="144">
        <f t="shared" si="54"/>
        <v>0</v>
      </c>
      <c r="F107" s="143">
        <f t="shared" si="55"/>
        <v>0</v>
      </c>
      <c r="G107" s="143"/>
      <c r="H107" s="143"/>
      <c r="I107" s="143">
        <f t="shared" si="56"/>
        <v>0</v>
      </c>
      <c r="J107" s="143"/>
      <c r="K107" s="145">
        <f t="shared" si="57"/>
        <v>0</v>
      </c>
      <c r="L107" s="144">
        <f t="shared" si="57"/>
        <v>0</v>
      </c>
      <c r="M107" s="150"/>
      <c r="N107" s="150"/>
      <c r="O107" s="150"/>
      <c r="P107" s="150"/>
      <c r="Q107" s="150"/>
      <c r="R107" s="151">
        <f t="shared" si="58"/>
        <v>0</v>
      </c>
      <c r="S107" s="150">
        <f t="shared" si="59"/>
        <v>0</v>
      </c>
      <c r="T107" s="150">
        <f t="shared" si="60"/>
        <v>0</v>
      </c>
      <c r="U107" s="150"/>
      <c r="V107" s="150"/>
      <c r="W107" s="150">
        <f t="shared" si="61"/>
        <v>0</v>
      </c>
      <c r="X107" s="150"/>
      <c r="Y107" s="152">
        <f t="shared" si="62"/>
        <v>0</v>
      </c>
      <c r="Z107" s="151">
        <f t="shared" si="62"/>
        <v>0</v>
      </c>
      <c r="AA107" s="150"/>
      <c r="AB107" s="150"/>
      <c r="AC107" s="150"/>
      <c r="AD107" s="150"/>
      <c r="AE107" s="150"/>
      <c r="AF107" s="151">
        <f t="shared" si="63"/>
        <v>0</v>
      </c>
      <c r="AG107" s="150">
        <f t="shared" si="64"/>
        <v>0</v>
      </c>
      <c r="AH107" s="150">
        <f t="shared" si="65"/>
        <v>0</v>
      </c>
      <c r="AI107" s="150"/>
      <c r="AJ107" s="150"/>
      <c r="AK107" s="150">
        <f t="shared" si="66"/>
        <v>0</v>
      </c>
      <c r="AL107" s="150"/>
      <c r="AM107" s="152">
        <f t="shared" ref="AM107:AN107" si="75">AN57</f>
        <v>0</v>
      </c>
      <c r="AN107" s="151">
        <f t="shared" si="75"/>
        <v>0</v>
      </c>
      <c r="AO107" s="41"/>
      <c r="AP107" s="41"/>
    </row>
    <row r="108" spans="1:42" ht="15" hidden="1" x14ac:dyDescent="0.25">
      <c r="A108" s="143"/>
      <c r="B108" s="143"/>
      <c r="C108" s="143"/>
      <c r="D108" s="144">
        <f t="shared" si="53"/>
        <v>0</v>
      </c>
      <c r="E108" s="143">
        <f t="shared" si="54"/>
        <v>0</v>
      </c>
      <c r="F108" s="143">
        <f t="shared" si="55"/>
        <v>0</v>
      </c>
      <c r="G108" s="143"/>
      <c r="H108" s="143"/>
      <c r="I108" s="143">
        <f t="shared" si="56"/>
        <v>0</v>
      </c>
      <c r="J108" s="143"/>
      <c r="K108" s="145">
        <f t="shared" si="57"/>
        <v>0</v>
      </c>
      <c r="L108" s="144">
        <f t="shared" si="57"/>
        <v>0</v>
      </c>
      <c r="M108" s="150"/>
      <c r="N108" s="150"/>
      <c r="O108" s="150"/>
      <c r="P108" s="150"/>
      <c r="Q108" s="150"/>
      <c r="R108" s="151">
        <f t="shared" si="58"/>
        <v>0</v>
      </c>
      <c r="S108" s="150">
        <f t="shared" si="59"/>
        <v>0</v>
      </c>
      <c r="T108" s="150">
        <f t="shared" si="60"/>
        <v>0</v>
      </c>
      <c r="U108" s="150"/>
      <c r="V108" s="150"/>
      <c r="W108" s="150">
        <f t="shared" si="61"/>
        <v>0</v>
      </c>
      <c r="X108" s="150"/>
      <c r="Y108" s="152">
        <f t="shared" si="62"/>
        <v>0</v>
      </c>
      <c r="Z108" s="151">
        <f t="shared" si="62"/>
        <v>0</v>
      </c>
      <c r="AA108" s="150"/>
      <c r="AB108" s="150"/>
      <c r="AC108" s="150"/>
      <c r="AD108" s="150"/>
      <c r="AE108" s="150"/>
      <c r="AF108" s="151">
        <f t="shared" si="63"/>
        <v>0</v>
      </c>
      <c r="AG108" s="150">
        <f t="shared" si="64"/>
        <v>0</v>
      </c>
      <c r="AH108" s="150">
        <f t="shared" si="65"/>
        <v>0</v>
      </c>
      <c r="AI108" s="150"/>
      <c r="AJ108" s="150"/>
      <c r="AK108" s="150">
        <f t="shared" si="66"/>
        <v>0</v>
      </c>
      <c r="AL108" s="150"/>
      <c r="AM108" s="152">
        <f t="shared" ref="AM108:AN108" si="76">AN58</f>
        <v>0</v>
      </c>
      <c r="AN108" s="151">
        <f t="shared" si="76"/>
        <v>0</v>
      </c>
      <c r="AO108" s="41"/>
      <c r="AP108" s="41"/>
    </row>
    <row r="109" spans="1:42" ht="15" hidden="1" x14ac:dyDescent="0.25">
      <c r="A109" s="143"/>
      <c r="B109" s="143"/>
      <c r="C109" s="143"/>
      <c r="D109" s="144">
        <f t="shared" si="53"/>
        <v>0</v>
      </c>
      <c r="E109" s="144">
        <f t="shared" si="54"/>
        <v>0</v>
      </c>
      <c r="F109" s="143">
        <f t="shared" si="55"/>
        <v>0</v>
      </c>
      <c r="G109" s="143"/>
      <c r="H109" s="143"/>
      <c r="I109" s="143">
        <f t="shared" si="56"/>
        <v>0</v>
      </c>
      <c r="J109" s="143"/>
      <c r="K109" s="145">
        <f t="shared" si="57"/>
        <v>0</v>
      </c>
      <c r="L109" s="144">
        <f t="shared" si="57"/>
        <v>0</v>
      </c>
      <c r="M109" s="150"/>
      <c r="N109" s="150"/>
      <c r="O109" s="150"/>
      <c r="P109" s="150"/>
      <c r="Q109" s="150"/>
      <c r="R109" s="151">
        <f t="shared" si="58"/>
        <v>0</v>
      </c>
      <c r="S109" s="150">
        <f t="shared" si="59"/>
        <v>0</v>
      </c>
      <c r="T109" s="150">
        <f t="shared" si="60"/>
        <v>0</v>
      </c>
      <c r="U109" s="150"/>
      <c r="V109" s="150"/>
      <c r="W109" s="150">
        <f t="shared" si="61"/>
        <v>0</v>
      </c>
      <c r="X109" s="150"/>
      <c r="Y109" s="152">
        <f t="shared" si="62"/>
        <v>0</v>
      </c>
      <c r="Z109" s="151">
        <f t="shared" si="62"/>
        <v>0</v>
      </c>
      <c r="AA109" s="150"/>
      <c r="AB109" s="150"/>
      <c r="AC109" s="150"/>
      <c r="AD109" s="150"/>
      <c r="AE109" s="150"/>
      <c r="AF109" s="151">
        <f t="shared" si="63"/>
        <v>0</v>
      </c>
      <c r="AG109" s="150">
        <f t="shared" si="64"/>
        <v>0</v>
      </c>
      <c r="AH109" s="150">
        <f t="shared" si="65"/>
        <v>0</v>
      </c>
      <c r="AI109" s="150"/>
      <c r="AJ109" s="150"/>
      <c r="AK109" s="150">
        <f t="shared" si="66"/>
        <v>0</v>
      </c>
      <c r="AL109" s="150"/>
      <c r="AM109" s="152">
        <f t="shared" ref="AM109:AN109" si="77">AN59</f>
        <v>0</v>
      </c>
      <c r="AN109" s="151">
        <f t="shared" si="77"/>
        <v>0</v>
      </c>
      <c r="AO109" s="41"/>
      <c r="AP109" s="41"/>
    </row>
    <row r="110" spans="1:42" ht="15" hidden="1" x14ac:dyDescent="0.25">
      <c r="A110" s="143"/>
      <c r="B110" s="143"/>
      <c r="C110" s="143"/>
      <c r="D110" s="144">
        <f t="shared" si="53"/>
        <v>0</v>
      </c>
      <c r="E110" s="143">
        <f t="shared" si="54"/>
        <v>0</v>
      </c>
      <c r="F110" s="143">
        <f t="shared" si="55"/>
        <v>0</v>
      </c>
      <c r="G110" s="143"/>
      <c r="H110" s="143"/>
      <c r="I110" s="143">
        <f t="shared" si="56"/>
        <v>0</v>
      </c>
      <c r="J110" s="143"/>
      <c r="K110" s="145">
        <f t="shared" si="57"/>
        <v>0</v>
      </c>
      <c r="L110" s="144">
        <f t="shared" si="57"/>
        <v>0</v>
      </c>
      <c r="M110" s="150"/>
      <c r="N110" s="150"/>
      <c r="O110" s="150"/>
      <c r="P110" s="150"/>
      <c r="Q110" s="150"/>
      <c r="R110" s="151">
        <f t="shared" si="58"/>
        <v>0</v>
      </c>
      <c r="S110" s="150">
        <f t="shared" si="59"/>
        <v>0</v>
      </c>
      <c r="T110" s="150">
        <f t="shared" si="60"/>
        <v>0</v>
      </c>
      <c r="U110" s="150"/>
      <c r="V110" s="150"/>
      <c r="W110" s="150">
        <f t="shared" si="61"/>
        <v>0</v>
      </c>
      <c r="X110" s="150"/>
      <c r="Y110" s="152">
        <f t="shared" si="62"/>
        <v>0</v>
      </c>
      <c r="Z110" s="151">
        <f t="shared" si="62"/>
        <v>0</v>
      </c>
      <c r="AA110" s="150"/>
      <c r="AB110" s="150"/>
      <c r="AC110" s="150"/>
      <c r="AD110" s="150"/>
      <c r="AE110" s="150"/>
      <c r="AF110" s="151">
        <f t="shared" si="63"/>
        <v>0</v>
      </c>
      <c r="AG110" s="150">
        <f t="shared" si="64"/>
        <v>0</v>
      </c>
      <c r="AH110" s="150">
        <f t="shared" si="65"/>
        <v>0</v>
      </c>
      <c r="AI110" s="150"/>
      <c r="AJ110" s="150"/>
      <c r="AK110" s="150">
        <f t="shared" si="66"/>
        <v>0</v>
      </c>
      <c r="AL110" s="150"/>
      <c r="AM110" s="152">
        <f t="shared" ref="AM110:AN110" si="78">AN60</f>
        <v>0</v>
      </c>
      <c r="AN110" s="151">
        <f t="shared" si="78"/>
        <v>0</v>
      </c>
      <c r="AO110" s="41"/>
      <c r="AP110" s="41"/>
    </row>
    <row r="111" spans="1:42" ht="15" hidden="1" x14ac:dyDescent="0.25">
      <c r="A111" s="143"/>
      <c r="B111" s="143"/>
      <c r="C111" s="143"/>
      <c r="D111" s="144">
        <f t="shared" si="53"/>
        <v>0</v>
      </c>
      <c r="E111" s="144">
        <f t="shared" si="54"/>
        <v>0</v>
      </c>
      <c r="F111" s="143">
        <f t="shared" si="55"/>
        <v>0</v>
      </c>
      <c r="G111" s="143"/>
      <c r="H111" s="143"/>
      <c r="I111" s="143">
        <f t="shared" si="56"/>
        <v>0</v>
      </c>
      <c r="J111" s="143"/>
      <c r="K111" s="145">
        <f t="shared" si="57"/>
        <v>0</v>
      </c>
      <c r="L111" s="144">
        <f t="shared" si="57"/>
        <v>0</v>
      </c>
      <c r="M111" s="150"/>
      <c r="N111" s="150"/>
      <c r="O111" s="150"/>
      <c r="P111" s="150"/>
      <c r="Q111" s="150"/>
      <c r="R111" s="151">
        <f t="shared" si="58"/>
        <v>0</v>
      </c>
      <c r="S111" s="150">
        <f t="shared" si="59"/>
        <v>0</v>
      </c>
      <c r="T111" s="150">
        <f t="shared" si="60"/>
        <v>0</v>
      </c>
      <c r="U111" s="150"/>
      <c r="V111" s="150"/>
      <c r="W111" s="150">
        <f t="shared" si="61"/>
        <v>0</v>
      </c>
      <c r="X111" s="150"/>
      <c r="Y111" s="152">
        <f t="shared" si="62"/>
        <v>0</v>
      </c>
      <c r="Z111" s="151">
        <f t="shared" si="62"/>
        <v>0</v>
      </c>
      <c r="AA111" s="150"/>
      <c r="AB111" s="150"/>
      <c r="AC111" s="150"/>
      <c r="AD111" s="150"/>
      <c r="AE111" s="150"/>
      <c r="AF111" s="151">
        <f t="shared" si="63"/>
        <v>0</v>
      </c>
      <c r="AG111" s="150">
        <f t="shared" si="64"/>
        <v>0</v>
      </c>
      <c r="AH111" s="150">
        <f t="shared" si="65"/>
        <v>0</v>
      </c>
      <c r="AI111" s="150"/>
      <c r="AJ111" s="150"/>
      <c r="AK111" s="150">
        <f t="shared" si="66"/>
        <v>0</v>
      </c>
      <c r="AL111" s="150"/>
      <c r="AM111" s="152">
        <f t="shared" ref="AM111:AN111" si="79">AN61</f>
        <v>0</v>
      </c>
      <c r="AN111" s="151">
        <f t="shared" si="79"/>
        <v>0</v>
      </c>
      <c r="AO111" s="41"/>
      <c r="AP111" s="41"/>
    </row>
    <row r="112" spans="1:42" ht="15" hidden="1" x14ac:dyDescent="0.25">
      <c r="A112" s="150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41"/>
      <c r="AO112" s="41"/>
      <c r="AP112" s="41"/>
    </row>
    <row r="113" spans="1:42" ht="15" hidden="1" x14ac:dyDescent="0.25">
      <c r="A113" s="150"/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41"/>
      <c r="AO113" s="41"/>
      <c r="AP113" s="41"/>
    </row>
    <row r="114" spans="1:42" ht="15" hidden="1" x14ac:dyDescent="0.25">
      <c r="A114" s="150"/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41"/>
      <c r="AO114" s="41"/>
      <c r="AP114" s="41"/>
    </row>
    <row r="115" spans="1:42" ht="15" hidden="1" x14ac:dyDescent="0.25">
      <c r="A115" s="150"/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41"/>
      <c r="AO115" s="41"/>
      <c r="AP115" s="41"/>
    </row>
    <row r="116" spans="1:42" hidden="1" x14ac:dyDescent="0.2">
      <c r="A116" s="41"/>
      <c r="B116" s="41"/>
      <c r="C116" s="41"/>
      <c r="D116" s="41"/>
      <c r="E116" s="41"/>
      <c r="F116" s="41"/>
      <c r="G116" s="58"/>
      <c r="H116" s="59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58"/>
      <c r="V116" s="59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58"/>
      <c r="AJ116" s="59"/>
      <c r="AK116" s="41"/>
      <c r="AL116" s="41"/>
      <c r="AM116" s="41"/>
      <c r="AN116" s="41"/>
      <c r="AO116" s="41"/>
      <c r="AP116" s="41"/>
    </row>
    <row r="117" spans="1:42" hidden="1" x14ac:dyDescent="0.2">
      <c r="A117" s="41"/>
      <c r="B117" s="41"/>
      <c r="C117" s="41"/>
      <c r="D117" s="41"/>
      <c r="E117" s="41"/>
      <c r="F117" s="41"/>
      <c r="G117" s="58"/>
      <c r="H117" s="59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58"/>
      <c r="V117" s="59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58"/>
      <c r="AJ117" s="59"/>
      <c r="AK117" s="41"/>
      <c r="AL117" s="41"/>
      <c r="AM117" s="41"/>
      <c r="AN117" s="41"/>
      <c r="AO117" s="41"/>
      <c r="AP117" s="41"/>
    </row>
    <row r="118" spans="1:42" hidden="1" x14ac:dyDescent="0.2">
      <c r="A118" s="41"/>
      <c r="B118" s="41"/>
      <c r="C118" s="41"/>
      <c r="D118" s="41"/>
      <c r="E118" s="41"/>
      <c r="F118" s="41"/>
      <c r="G118" s="58"/>
      <c r="H118" s="59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58"/>
      <c r="V118" s="59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58"/>
      <c r="AJ118" s="59"/>
      <c r="AK118" s="41"/>
      <c r="AL118" s="41"/>
      <c r="AM118" s="41"/>
      <c r="AN118" s="41"/>
      <c r="AO118" s="41"/>
      <c r="AP118" s="41"/>
    </row>
    <row r="119" spans="1:42" hidden="1" x14ac:dyDescent="0.2">
      <c r="A119" s="41"/>
      <c r="B119" s="41"/>
      <c r="C119" s="41"/>
      <c r="D119" s="41"/>
      <c r="E119" s="41"/>
      <c r="F119" s="41"/>
      <c r="G119" s="58"/>
      <c r="H119" s="59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58"/>
      <c r="V119" s="59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58"/>
      <c r="AJ119" s="59"/>
      <c r="AK119" s="41"/>
      <c r="AL119" s="41"/>
      <c r="AM119" s="41"/>
      <c r="AN119" s="41"/>
      <c r="AO119" s="41"/>
      <c r="AP119" s="41"/>
    </row>
    <row r="120" spans="1:42" hidden="1" x14ac:dyDescent="0.2">
      <c r="A120" s="41"/>
      <c r="B120" s="41"/>
      <c r="C120" s="41"/>
      <c r="D120" s="41"/>
      <c r="E120" s="41"/>
      <c r="F120" s="41"/>
      <c r="G120" s="58"/>
      <c r="H120" s="59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58"/>
      <c r="V120" s="59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58"/>
      <c r="AJ120" s="59"/>
      <c r="AK120" s="41"/>
      <c r="AL120" s="41"/>
      <c r="AM120" s="41"/>
      <c r="AN120" s="41"/>
      <c r="AO120" s="41"/>
      <c r="AP120" s="41"/>
    </row>
    <row r="121" spans="1:42" hidden="1" x14ac:dyDescent="0.2">
      <c r="A121" s="41"/>
      <c r="B121" s="41"/>
      <c r="C121" s="41"/>
      <c r="D121" s="41"/>
      <c r="E121" s="41"/>
      <c r="F121" s="41"/>
      <c r="G121" s="58"/>
      <c r="H121" s="59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58"/>
      <c r="V121" s="59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58"/>
      <c r="AJ121" s="59"/>
      <c r="AK121" s="41"/>
      <c r="AL121" s="41"/>
      <c r="AM121" s="41"/>
      <c r="AN121" s="41"/>
      <c r="AO121" s="41"/>
      <c r="AP121" s="41"/>
    </row>
    <row r="122" spans="1:42" hidden="1" x14ac:dyDescent="0.2">
      <c r="A122" s="41"/>
      <c r="B122" s="41"/>
      <c r="C122" s="41"/>
      <c r="D122" s="41"/>
      <c r="E122" s="41"/>
      <c r="F122" s="41"/>
      <c r="G122" s="58"/>
      <c r="H122" s="59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58"/>
      <c r="V122" s="59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58"/>
      <c r="AJ122" s="59"/>
      <c r="AK122" s="41"/>
      <c r="AL122" s="41"/>
      <c r="AM122" s="41"/>
      <c r="AN122" s="41"/>
      <c r="AO122" s="41"/>
      <c r="AP122" s="41"/>
    </row>
    <row r="123" spans="1:42" hidden="1" x14ac:dyDescent="0.2">
      <c r="A123" s="41"/>
      <c r="B123" s="41"/>
      <c r="C123" s="41"/>
      <c r="D123" s="41"/>
      <c r="E123" s="41"/>
      <c r="F123" s="41"/>
      <c r="G123" s="58"/>
      <c r="H123" s="59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58"/>
      <c r="V123" s="59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58"/>
      <c r="AJ123" s="59"/>
      <c r="AK123" s="41"/>
      <c r="AL123" s="41"/>
      <c r="AM123" s="41"/>
      <c r="AN123" s="41"/>
      <c r="AO123" s="41"/>
      <c r="AP123" s="41"/>
    </row>
    <row r="124" spans="1:42" hidden="1" x14ac:dyDescent="0.2">
      <c r="A124" s="41"/>
      <c r="B124" s="41"/>
      <c r="C124" s="41"/>
      <c r="D124" s="41"/>
      <c r="E124" s="41"/>
      <c r="F124" s="41"/>
      <c r="G124" s="58"/>
      <c r="H124" s="59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58"/>
      <c r="V124" s="59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58"/>
      <c r="AJ124" s="59"/>
      <c r="AK124" s="41"/>
      <c r="AL124" s="41"/>
      <c r="AM124" s="41"/>
      <c r="AN124" s="41"/>
      <c r="AO124" s="41"/>
      <c r="AP124" s="41"/>
    </row>
    <row r="125" spans="1:42" hidden="1" x14ac:dyDescent="0.2">
      <c r="A125" s="41"/>
      <c r="B125" s="41"/>
      <c r="C125" s="41"/>
      <c r="D125" s="41"/>
      <c r="E125" s="41"/>
      <c r="F125" s="41"/>
      <c r="G125" s="58"/>
      <c r="H125" s="59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58"/>
      <c r="V125" s="59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58"/>
      <c r="AJ125" s="59"/>
      <c r="AK125" s="41"/>
      <c r="AL125" s="41"/>
      <c r="AM125" s="41"/>
      <c r="AN125" s="41"/>
      <c r="AO125" s="41"/>
      <c r="AP125" s="41"/>
    </row>
    <row r="126" spans="1:42" hidden="1" x14ac:dyDescent="0.2">
      <c r="A126" s="41"/>
      <c r="B126" s="41"/>
      <c r="C126" s="41"/>
      <c r="D126" s="41"/>
      <c r="E126" s="41"/>
      <c r="F126" s="41"/>
      <c r="G126" s="58"/>
      <c r="H126" s="59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58"/>
      <c r="V126" s="59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58"/>
      <c r="AJ126" s="59"/>
      <c r="AK126" s="41"/>
      <c r="AL126" s="41"/>
      <c r="AM126" s="41"/>
      <c r="AN126" s="41"/>
      <c r="AO126" s="41"/>
      <c r="AP126" s="41"/>
    </row>
    <row r="127" spans="1:42" hidden="1" x14ac:dyDescent="0.2">
      <c r="A127" s="41"/>
      <c r="B127" s="41"/>
      <c r="C127" s="41"/>
      <c r="D127" s="41"/>
      <c r="E127" s="41"/>
      <c r="F127" s="41"/>
      <c r="G127" s="58"/>
      <c r="H127" s="59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58"/>
      <c r="V127" s="59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58"/>
      <c r="AJ127" s="59"/>
      <c r="AK127" s="41"/>
      <c r="AL127" s="41"/>
      <c r="AM127" s="41"/>
      <c r="AN127" s="41"/>
      <c r="AO127" s="41"/>
      <c r="AP127" s="41"/>
    </row>
    <row r="128" spans="1:42" hidden="1" x14ac:dyDescent="0.2">
      <c r="A128" s="41"/>
      <c r="B128" s="41"/>
      <c r="C128" s="41"/>
      <c r="D128" s="41"/>
      <c r="E128" s="41"/>
      <c r="F128" s="41"/>
      <c r="G128" s="58"/>
      <c r="H128" s="59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58"/>
      <c r="V128" s="59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58"/>
      <c r="AJ128" s="59"/>
      <c r="AK128" s="41"/>
      <c r="AL128" s="41"/>
      <c r="AM128" s="41"/>
      <c r="AN128" s="41"/>
      <c r="AO128" s="41"/>
      <c r="AP128" s="41"/>
    </row>
    <row r="129" spans="1:42" hidden="1" x14ac:dyDescent="0.2">
      <c r="A129" s="41"/>
      <c r="B129" s="41"/>
      <c r="C129" s="41"/>
      <c r="D129" s="41"/>
      <c r="E129" s="41"/>
      <c r="F129" s="41"/>
      <c r="G129" s="58"/>
      <c r="H129" s="59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58"/>
      <c r="V129" s="59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58"/>
      <c r="AJ129" s="59"/>
      <c r="AK129" s="41"/>
      <c r="AL129" s="41"/>
      <c r="AM129" s="41"/>
      <c r="AN129" s="41"/>
      <c r="AO129" s="41"/>
      <c r="AP129" s="41"/>
    </row>
    <row r="130" spans="1:42" hidden="1" x14ac:dyDescent="0.2">
      <c r="A130" s="41"/>
      <c r="B130" s="41"/>
      <c r="C130" s="41"/>
      <c r="D130" s="41"/>
      <c r="E130" s="41"/>
      <c r="F130" s="41"/>
      <c r="G130" s="58"/>
      <c r="H130" s="59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58"/>
      <c r="V130" s="59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58"/>
      <c r="AJ130" s="59"/>
      <c r="AK130" s="41"/>
      <c r="AL130" s="41"/>
      <c r="AM130" s="41"/>
      <c r="AN130" s="41"/>
      <c r="AO130" s="41"/>
      <c r="AP130" s="41"/>
    </row>
    <row r="131" spans="1:42" hidden="1" x14ac:dyDescent="0.2">
      <c r="A131" s="41"/>
      <c r="B131" s="41"/>
      <c r="C131" s="41"/>
      <c r="D131" s="41"/>
      <c r="E131" s="41"/>
      <c r="F131" s="41"/>
      <c r="G131" s="58"/>
      <c r="H131" s="59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58"/>
      <c r="V131" s="59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58"/>
      <c r="AJ131" s="59"/>
      <c r="AK131" s="41"/>
      <c r="AL131" s="41"/>
      <c r="AM131" s="41"/>
      <c r="AN131" s="41"/>
      <c r="AO131" s="41"/>
      <c r="AP131" s="41"/>
    </row>
    <row r="132" spans="1:42" hidden="1" x14ac:dyDescent="0.2">
      <c r="A132" s="41"/>
      <c r="B132" s="41"/>
      <c r="C132" s="41"/>
      <c r="D132" s="41"/>
      <c r="E132" s="41"/>
      <c r="F132" s="41"/>
      <c r="G132" s="58"/>
      <c r="H132" s="59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58"/>
      <c r="V132" s="59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58"/>
      <c r="AJ132" s="59"/>
      <c r="AK132" s="41"/>
      <c r="AL132" s="41"/>
      <c r="AM132" s="41"/>
      <c r="AN132" s="41"/>
      <c r="AO132" s="41"/>
      <c r="AP132" s="41"/>
    </row>
    <row r="133" spans="1:42" hidden="1" x14ac:dyDescent="0.2">
      <c r="A133" s="41"/>
      <c r="B133" s="41"/>
      <c r="C133" s="41"/>
      <c r="D133" s="41"/>
      <c r="E133" s="41"/>
      <c r="F133" s="41"/>
      <c r="G133" s="58"/>
      <c r="H133" s="59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58"/>
      <c r="V133" s="59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58"/>
      <c r="AJ133" s="59"/>
      <c r="AK133" s="41"/>
      <c r="AL133" s="41"/>
      <c r="AM133" s="41"/>
      <c r="AN133" s="41"/>
      <c r="AO133" s="41"/>
      <c r="AP133" s="41"/>
    </row>
    <row r="134" spans="1:42" hidden="1" x14ac:dyDescent="0.2">
      <c r="A134" s="41"/>
      <c r="B134" s="41"/>
      <c r="C134" s="41"/>
      <c r="D134" s="41"/>
      <c r="E134" s="41"/>
      <c r="F134" s="41"/>
      <c r="G134" s="58"/>
      <c r="H134" s="59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58"/>
      <c r="V134" s="59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58"/>
      <c r="AJ134" s="59"/>
      <c r="AK134" s="41"/>
      <c r="AL134" s="41"/>
      <c r="AM134" s="41"/>
      <c r="AN134" s="41"/>
      <c r="AO134" s="41"/>
      <c r="AP134" s="41"/>
    </row>
    <row r="135" spans="1:42" hidden="1" x14ac:dyDescent="0.2">
      <c r="A135" s="41"/>
      <c r="B135" s="41"/>
      <c r="C135" s="41"/>
      <c r="D135" s="41"/>
      <c r="E135" s="41"/>
      <c r="F135" s="41"/>
      <c r="G135" s="58"/>
      <c r="H135" s="59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58"/>
      <c r="V135" s="59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58"/>
      <c r="AJ135" s="59"/>
      <c r="AK135" s="41"/>
      <c r="AL135" s="41"/>
      <c r="AM135" s="41"/>
      <c r="AN135" s="41"/>
      <c r="AO135" s="41"/>
      <c r="AP135" s="41"/>
    </row>
    <row r="136" spans="1:42" hidden="1" x14ac:dyDescent="0.2">
      <c r="A136" s="41"/>
      <c r="B136" s="41"/>
      <c r="C136" s="41"/>
      <c r="D136" s="41"/>
      <c r="E136" s="41"/>
      <c r="F136" s="41"/>
      <c r="G136" s="58"/>
      <c r="H136" s="59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58"/>
      <c r="V136" s="59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58"/>
      <c r="AJ136" s="59"/>
      <c r="AK136" s="41"/>
      <c r="AL136" s="41"/>
      <c r="AM136" s="41"/>
      <c r="AN136" s="41"/>
      <c r="AO136" s="41"/>
      <c r="AP136" s="41"/>
    </row>
    <row r="137" spans="1:42" hidden="1" x14ac:dyDescent="0.2">
      <c r="A137" s="41"/>
      <c r="B137" s="41"/>
      <c r="C137" s="41"/>
      <c r="D137" s="41"/>
      <c r="E137" s="41"/>
      <c r="F137" s="41"/>
      <c r="G137" s="58"/>
      <c r="H137" s="59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58"/>
      <c r="V137" s="59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58"/>
      <c r="AJ137" s="59"/>
      <c r="AK137" s="41"/>
      <c r="AL137" s="41"/>
      <c r="AM137" s="41"/>
      <c r="AN137" s="41"/>
      <c r="AO137" s="41"/>
      <c r="AP137" s="41"/>
    </row>
    <row r="138" spans="1:42" hidden="1" x14ac:dyDescent="0.2">
      <c r="A138" s="41"/>
      <c r="B138" s="41"/>
      <c r="C138" s="41"/>
      <c r="D138" s="41"/>
      <c r="E138" s="41"/>
      <c r="F138" s="41"/>
      <c r="G138" s="58"/>
      <c r="H138" s="59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58"/>
      <c r="V138" s="59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58"/>
      <c r="AJ138" s="59"/>
      <c r="AK138" s="41"/>
      <c r="AL138" s="41"/>
      <c r="AM138" s="41"/>
      <c r="AN138" s="41"/>
      <c r="AO138" s="41"/>
      <c r="AP138" s="41"/>
    </row>
    <row r="139" spans="1:42" hidden="1" x14ac:dyDescent="0.2">
      <c r="A139" s="41"/>
      <c r="B139" s="41"/>
      <c r="C139" s="41"/>
      <c r="D139" s="41"/>
      <c r="E139" s="41"/>
      <c r="F139" s="41"/>
      <c r="G139" s="58"/>
      <c r="H139" s="59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58"/>
      <c r="V139" s="59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58"/>
      <c r="AJ139" s="59"/>
      <c r="AK139" s="41"/>
      <c r="AL139" s="41"/>
      <c r="AM139" s="41"/>
      <c r="AN139" s="41"/>
      <c r="AO139" s="41"/>
      <c r="AP139" s="41"/>
    </row>
    <row r="140" spans="1:42" hidden="1" x14ac:dyDescent="0.2">
      <c r="A140" s="41"/>
      <c r="B140" s="41"/>
      <c r="C140" s="41"/>
      <c r="D140" s="41"/>
      <c r="E140" s="41"/>
      <c r="F140" s="41"/>
      <c r="G140" s="58"/>
      <c r="H140" s="59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58"/>
      <c r="V140" s="59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58"/>
      <c r="AJ140" s="59"/>
      <c r="AK140" s="41"/>
      <c r="AL140" s="41"/>
      <c r="AM140" s="41"/>
      <c r="AN140" s="41"/>
      <c r="AO140" s="41"/>
      <c r="AP140" s="41"/>
    </row>
    <row r="141" spans="1:42" hidden="1" x14ac:dyDescent="0.2">
      <c r="A141" s="41"/>
      <c r="B141" s="41"/>
      <c r="C141" s="41"/>
      <c r="D141" s="41"/>
      <c r="E141" s="41"/>
      <c r="F141" s="41"/>
      <c r="G141" s="58"/>
      <c r="H141" s="59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58"/>
      <c r="V141" s="59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58"/>
      <c r="AJ141" s="59"/>
      <c r="AK141" s="41"/>
      <c r="AL141" s="41"/>
      <c r="AM141" s="41"/>
      <c r="AN141" s="41"/>
      <c r="AO141" s="41"/>
      <c r="AP141" s="41"/>
    </row>
    <row r="142" spans="1:42" hidden="1" x14ac:dyDescent="0.2"/>
  </sheetData>
  <sheetProtection password="EF84" sheet="1" objects="1" scenarios="1" selectLockedCells="1"/>
  <dataConsolidate/>
  <customSheetViews>
    <customSheetView guid="{A397F70B-3373-406E-92C3-8C1843EEFB94}" showPageBreaks="1" fitToPage="1" printArea="1" hiddenColumns="1" topLeftCell="C1">
      <selection activeCell="R17" sqref="R17:S17"/>
      <pageMargins left="0.25" right="0.25" top="0.80208333333333337" bottom="0.75" header="0.3" footer="0.3"/>
      <pageSetup scale="90" orientation="landscape" r:id="rId1"/>
      <headerFooter>
        <oddHeader>&amp;C&amp;"Copperplate Gothic Bold,Regular"&amp;36Template</oddHeader>
      </headerFooter>
    </customSheetView>
  </customSheetViews>
  <mergeCells count="234">
    <mergeCell ref="AA46:AB46"/>
    <mergeCell ref="AF46:AG46"/>
    <mergeCell ref="AO46:AP46"/>
    <mergeCell ref="AK1:AM1"/>
    <mergeCell ref="Z1:AA1"/>
    <mergeCell ref="AA44:AB44"/>
    <mergeCell ref="AF44:AG44"/>
    <mergeCell ref="AO44:AP44"/>
    <mergeCell ref="AA40:AB40"/>
    <mergeCell ref="AF40:AG40"/>
    <mergeCell ref="AO40:AP40"/>
    <mergeCell ref="AF36:AG36"/>
    <mergeCell ref="AO36:AP36"/>
    <mergeCell ref="AA29:AB29"/>
    <mergeCell ref="AF29:AG29"/>
    <mergeCell ref="AO29:AP29"/>
    <mergeCell ref="AA25:AB25"/>
    <mergeCell ref="AF25:AG25"/>
    <mergeCell ref="AO25:AP25"/>
    <mergeCell ref="AA21:AB21"/>
    <mergeCell ref="AF21:AG21"/>
    <mergeCell ref="AO21:AP21"/>
    <mergeCell ref="AA37:AB37"/>
    <mergeCell ref="AF37:AG37"/>
    <mergeCell ref="R41:S41"/>
    <mergeCell ref="AA45:AB45"/>
    <mergeCell ref="AF45:AG45"/>
    <mergeCell ref="AO45:AP45"/>
    <mergeCell ref="AA42:AB42"/>
    <mergeCell ref="AF42:AG42"/>
    <mergeCell ref="AO42:AP42"/>
    <mergeCell ref="M43:N43"/>
    <mergeCell ref="R43:S43"/>
    <mergeCell ref="AA43:AB43"/>
    <mergeCell ref="AF43:AG43"/>
    <mergeCell ref="AO43:AP43"/>
    <mergeCell ref="R45:S45"/>
    <mergeCell ref="R42:S42"/>
    <mergeCell ref="AA41:AB41"/>
    <mergeCell ref="AF41:AG41"/>
    <mergeCell ref="AO41:AP41"/>
    <mergeCell ref="R39:S39"/>
    <mergeCell ref="AA39:AB39"/>
    <mergeCell ref="AF39:AG39"/>
    <mergeCell ref="AO39:AP39"/>
    <mergeCell ref="D35:E35"/>
    <mergeCell ref="M35:N35"/>
    <mergeCell ref="R35:S35"/>
    <mergeCell ref="AA35:AB35"/>
    <mergeCell ref="AF35:AG35"/>
    <mergeCell ref="AO35:AP35"/>
    <mergeCell ref="D38:E38"/>
    <mergeCell ref="D39:E39"/>
    <mergeCell ref="AO37:AP37"/>
    <mergeCell ref="AA36:AB36"/>
    <mergeCell ref="R32:S32"/>
    <mergeCell ref="AA32:AB32"/>
    <mergeCell ref="AF32:AG32"/>
    <mergeCell ref="AO32:AP32"/>
    <mergeCell ref="D33:E33"/>
    <mergeCell ref="AA38:AB38"/>
    <mergeCell ref="AF38:AG38"/>
    <mergeCell ref="AO38:AP38"/>
    <mergeCell ref="AF33:AG33"/>
    <mergeCell ref="AO33:AP33"/>
    <mergeCell ref="AF34:AG34"/>
    <mergeCell ref="AO34:AP34"/>
    <mergeCell ref="R34:S34"/>
    <mergeCell ref="AA34:AB34"/>
    <mergeCell ref="M33:N33"/>
    <mergeCell ref="R33:S33"/>
    <mergeCell ref="AA33:AB33"/>
    <mergeCell ref="AA30:AB30"/>
    <mergeCell ref="AF30:AG30"/>
    <mergeCell ref="AA31:AB31"/>
    <mergeCell ref="AF31:AG31"/>
    <mergeCell ref="AO30:AP30"/>
    <mergeCell ref="AA27:AB27"/>
    <mergeCell ref="AF27:AG27"/>
    <mergeCell ref="AO27:AP27"/>
    <mergeCell ref="M28:N28"/>
    <mergeCell ref="R28:S28"/>
    <mergeCell ref="AA28:AB28"/>
    <mergeCell ref="AF28:AG28"/>
    <mergeCell ref="AO28:AP28"/>
    <mergeCell ref="AO31:AP31"/>
    <mergeCell ref="AA26:AB26"/>
    <mergeCell ref="AF26:AG26"/>
    <mergeCell ref="AO26:AP26"/>
    <mergeCell ref="AA23:AB23"/>
    <mergeCell ref="AF23:AG23"/>
    <mergeCell ref="AO23:AP23"/>
    <mergeCell ref="M24:N24"/>
    <mergeCell ref="R24:S24"/>
    <mergeCell ref="AA24:AB24"/>
    <mergeCell ref="AF24:AG24"/>
    <mergeCell ref="AO24:AP24"/>
    <mergeCell ref="R26:S26"/>
    <mergeCell ref="R23:S23"/>
    <mergeCell ref="R25:S25"/>
    <mergeCell ref="AA22:AB22"/>
    <mergeCell ref="AF22:AG22"/>
    <mergeCell ref="AO22:AP22"/>
    <mergeCell ref="AA19:AB19"/>
    <mergeCell ref="AF19:AG19"/>
    <mergeCell ref="AO19:AP19"/>
    <mergeCell ref="M20:N20"/>
    <mergeCell ref="R20:S20"/>
    <mergeCell ref="AA20:AB20"/>
    <mergeCell ref="AF20:AG20"/>
    <mergeCell ref="AO20:AP20"/>
    <mergeCell ref="R22:S22"/>
    <mergeCell ref="R21:S21"/>
    <mergeCell ref="R19:S19"/>
    <mergeCell ref="AF17:AG17"/>
    <mergeCell ref="AO17:AP17"/>
    <mergeCell ref="M18:N18"/>
    <mergeCell ref="R18:S18"/>
    <mergeCell ref="AA18:AB18"/>
    <mergeCell ref="AF18:AG18"/>
    <mergeCell ref="AO18:AP18"/>
    <mergeCell ref="AA15:AB15"/>
    <mergeCell ref="AF15:AG15"/>
    <mergeCell ref="AO15:AP15"/>
    <mergeCell ref="M16:N16"/>
    <mergeCell ref="R16:S16"/>
    <mergeCell ref="AA16:AB16"/>
    <mergeCell ref="AF16:AG16"/>
    <mergeCell ref="AO16:AP16"/>
    <mergeCell ref="R17:S17"/>
    <mergeCell ref="R15:S15"/>
    <mergeCell ref="AA17:AB17"/>
    <mergeCell ref="AF14:AG14"/>
    <mergeCell ref="AO14:AP14"/>
    <mergeCell ref="AO11:AP11"/>
    <mergeCell ref="M12:N12"/>
    <mergeCell ref="R12:S12"/>
    <mergeCell ref="AA12:AB12"/>
    <mergeCell ref="AF12:AG12"/>
    <mergeCell ref="AO12:AP12"/>
    <mergeCell ref="R13:S13"/>
    <mergeCell ref="AA13:AB13"/>
    <mergeCell ref="AF13:AG13"/>
    <mergeCell ref="AO13:AP13"/>
    <mergeCell ref="M14:N14"/>
    <mergeCell ref="R14:S14"/>
    <mergeCell ref="AA14:AB14"/>
    <mergeCell ref="D44:E44"/>
    <mergeCell ref="D45:E45"/>
    <mergeCell ref="D46:E46"/>
    <mergeCell ref="M44:N44"/>
    <mergeCell ref="M46:N46"/>
    <mergeCell ref="D41:E41"/>
    <mergeCell ref="D42:E42"/>
    <mergeCell ref="D43:E43"/>
    <mergeCell ref="M42:N42"/>
    <mergeCell ref="M45:N45"/>
    <mergeCell ref="M41:N41"/>
    <mergeCell ref="D40:E40"/>
    <mergeCell ref="M38:N38"/>
    <mergeCell ref="M40:N40"/>
    <mergeCell ref="D37:E37"/>
    <mergeCell ref="D36:E36"/>
    <mergeCell ref="M36:N36"/>
    <mergeCell ref="M37:N37"/>
    <mergeCell ref="D30:E30"/>
    <mergeCell ref="D31:E31"/>
    <mergeCell ref="D32:E32"/>
    <mergeCell ref="M31:N31"/>
    <mergeCell ref="D34:E34"/>
    <mergeCell ref="M34:N34"/>
    <mergeCell ref="M39:N39"/>
    <mergeCell ref="M32:N32"/>
    <mergeCell ref="D27:E27"/>
    <mergeCell ref="D28:E28"/>
    <mergeCell ref="D29:E29"/>
    <mergeCell ref="M27:N27"/>
    <mergeCell ref="M29:N29"/>
    <mergeCell ref="M30:N30"/>
    <mergeCell ref="M15:N15"/>
    <mergeCell ref="M17:N17"/>
    <mergeCell ref="D24:E24"/>
    <mergeCell ref="D25:E25"/>
    <mergeCell ref="D26:E26"/>
    <mergeCell ref="M25:N25"/>
    <mergeCell ref="D21:E21"/>
    <mergeCell ref="D22:E22"/>
    <mergeCell ref="D23:E23"/>
    <mergeCell ref="M21:N21"/>
    <mergeCell ref="M23:N23"/>
    <mergeCell ref="M22:N22"/>
    <mergeCell ref="M26:N26"/>
    <mergeCell ref="D17:E17"/>
    <mergeCell ref="E1:N1"/>
    <mergeCell ref="D12:E12"/>
    <mergeCell ref="T10:Y10"/>
    <mergeCell ref="Z10:AB10"/>
    <mergeCell ref="AF10:AG11"/>
    <mergeCell ref="AH10:AM10"/>
    <mergeCell ref="AN10:AP10"/>
    <mergeCell ref="W11:Y11"/>
    <mergeCell ref="AA11:AB11"/>
    <mergeCell ref="AK11:AM11"/>
    <mergeCell ref="D10:E11"/>
    <mergeCell ref="F10:K10"/>
    <mergeCell ref="L10:N10"/>
    <mergeCell ref="I11:K11"/>
    <mergeCell ref="M11:N11"/>
    <mergeCell ref="L4:AG7"/>
    <mergeCell ref="W1:Y1"/>
    <mergeCell ref="B3:C5"/>
    <mergeCell ref="A10:A11"/>
    <mergeCell ref="O10:O11"/>
    <mergeCell ref="AC10:AC11"/>
    <mergeCell ref="R10:S11"/>
    <mergeCell ref="R46:S46"/>
    <mergeCell ref="R44:S44"/>
    <mergeCell ref="R37:S37"/>
    <mergeCell ref="R36:S36"/>
    <mergeCell ref="R40:S40"/>
    <mergeCell ref="R38:S38"/>
    <mergeCell ref="R30:S30"/>
    <mergeCell ref="R29:S29"/>
    <mergeCell ref="R27:S27"/>
    <mergeCell ref="R31:S31"/>
    <mergeCell ref="D13:E13"/>
    <mergeCell ref="D14:E14"/>
    <mergeCell ref="M13:N13"/>
    <mergeCell ref="D18:E18"/>
    <mergeCell ref="D19:E19"/>
    <mergeCell ref="D20:E20"/>
    <mergeCell ref="M19:N19"/>
    <mergeCell ref="D15:E15"/>
    <mergeCell ref="D16:E16"/>
  </mergeCells>
  <conditionalFormatting sqref="AF55 AF57:AF60 AF52:AF53 AK52:AK55 AK57:AK60 AN52:AN55 AN57:AN60 AA62:AE66 AA68:AA73 S52:S55 S57:S60 S62 N62:N73 F62:K62 F55:K55 F52:K53 I51:J51 F54:J54 F57:K60 F56:J56 F61:J61 N52:N55 N57:N60 G63:H73 F63:F111 J63:J67 I63:I111 M63:M67 K63:L111 O63:Q66 U63:V66 R63:T111 W63:W111 AG37:AJ61 AF47:AF50 AO37:AP66 AL9:AM33 AK9:AK12 AN9:AN12 AK47:AK50 AL37:AM61 AN10:AP10 AF46:AP46 T23:Z23 W11:W18 AD9:AE10 U11:V46 S47:S50 T33:W34 T37:W62 Z9:Z22 AB47:AE61 AA37:AA61 P9:R10 L9:M34 N9:N12 N47:N50 L37:M62 O9 G12:I12 L12:N46 F9:H51 AN12:AP45 AN42:AN50 AI9:AJ61 AA11:AA32 R13 AF9:AJ16 S9 AA9:AC9 T9:T46 U9:Y9 X11:Y17 I9:K50 R15:R16 O47:R62 W12:AA46 AG22:AJ33 AH12:AM46 AO9:AP33 R18 R20:R21 R23 R25:R26 R28 R30:R31 R33 R35:R36 R38 R40:R41 R43 R45:R46 AF17:AG46 AF62:AK62 AI63:AJ66 AF63:AH111 AK63:AK111">
    <cfRule type="expression" dxfId="138" priority="607" stopIfTrue="1">
      <formula>ISERROR(F9)</formula>
    </cfRule>
  </conditionalFormatting>
  <conditionalFormatting sqref="A12:A46">
    <cfRule type="cellIs" dxfId="137" priority="122" operator="equal">
      <formula>0</formula>
    </cfRule>
    <cfRule type="containsErrors" dxfId="136" priority="608">
      <formula>ISERROR(A12)</formula>
    </cfRule>
  </conditionalFormatting>
  <conditionalFormatting sqref="O12:O46">
    <cfRule type="cellIs" dxfId="135" priority="121" operator="equal">
      <formula>0</formula>
    </cfRule>
    <cfRule type="containsErrors" dxfId="134" priority="343">
      <formula>ISERROR(O12)</formula>
    </cfRule>
  </conditionalFormatting>
  <conditionalFormatting sqref="AC12:AC46">
    <cfRule type="cellIs" dxfId="133" priority="120" operator="equal">
      <formula>0</formula>
    </cfRule>
    <cfRule type="containsErrors" dxfId="132" priority="342">
      <formula>ISERROR(AC12)</formula>
    </cfRule>
  </conditionalFormatting>
  <conditionalFormatting sqref="I12:K46 W12:Y46 AK12:AM46">
    <cfRule type="cellIs" dxfId="131" priority="15" operator="equal">
      <formula>0</formula>
    </cfRule>
  </conditionalFormatting>
  <conditionalFormatting sqref="A19">
    <cfRule type="cellIs" dxfId="130" priority="1" operator="equal">
      <formula>0</formula>
    </cfRule>
    <cfRule type="containsErrors" dxfId="129" priority="2">
      <formula>ISERROR(A19)</formula>
    </cfRule>
  </conditionalFormatting>
  <dataValidations xWindow="674" yWindow="517" count="14">
    <dataValidation type="list" allowBlank="1" showInputMessage="1" promptTitle="Exercise Selection" prompt="Select the exercise based on the exercise class from the drop-down list. These exercises are listed on the MaxSheet worksheet." sqref="D12:E12">
      <formula1>INDIRECT(SUBSTITUTE($B12,"",""))</formula1>
    </dataValidation>
    <dataValidation type="list" allowBlank="1" promptTitle="Exercise Selection" sqref="D14:E14 D44:E44 D39:E39 D34:E34 D29:E29 D24:E24 D19:E19">
      <formula1>INDIRECT(SUBSTITUTE($B14,"",""))</formula1>
    </dataValidation>
    <dataValidation type="list" allowBlank="1" promptTitle="Exercise Selection" prompt="Select the exercise based on the exercise class from the drop-down list. These exercises are listed on the MaxSheet worksheet." sqref="D46:E46 D41:E42 D36:E37 D31:E32 D26:E27 D21:E22 D16:E17">
      <formula1>INDIRECT(SUBSTITUTE($B16,"",""))</formula1>
    </dataValidation>
    <dataValidation type="list" allowBlank="1" promptTitle="Exercise Selection" sqref="R14:S14 R19:S19 R24:S24 R29:S29 R34:S34 R39:S39 R44:S44">
      <formula1>INDIRECT(SUBSTITUTE($P14,"",""))</formula1>
    </dataValidation>
    <dataValidation type="list" allowBlank="1" promptTitle="Exercise Selection" prompt="Select the exercise based on the exercise class from the drop-down list. These exercises are listed on the MaxSheet worksheet." sqref="R12:S12 R16:S17 R21:S22 R26:S27 R31:S32 R36:S37 R41:S42 R46:S46">
      <formula1>INDIRECT(SUBSTITUTE($P12,"",""))</formula1>
    </dataValidation>
    <dataValidation type="list" allowBlank="1" promptTitle="Exercise Selection" prompt="Select the exercise based on the exercise class from the drop-down list. These exercises are listed on the MaxSheet worksheet." sqref="AF12:AG12 AF14:AG14 AF16:AG17 AF19:AG19 AF21:AG22 AF24:AG24 AF26:AG27 AF29:AG29 AF31:AG32 AF34:AG34 AF36:AG37 AF39:AG39 AF41:AG42 AF44:AG44 AF46:AG46">
      <formula1>INDIRECT(SUBSTITUTE($AD12,"",""))</formula1>
    </dataValidation>
    <dataValidation allowBlank="1" showInputMessage="1" showErrorMessage="1" promptTitle="# of Repetitions" prompt="Manually enter the appropriate number of repetitions." sqref="T44 T46 U13:V46 T41:T42 T36:T37 T31:T32 T26:T27 T21:T22 T14 G16:H17 AI26:AJ27 AI29:AJ29 AI31:AJ32 AI24:AJ24 AI36:AJ37 AI19:AJ19 AI12:AJ12 G14:H14 AI44:AJ44 AI14:AJ14 AI16:AJ17 AI41:AJ42 AI21:AJ22 T19 G12:H12 K31:K32 K26:K27 K21:K22 K16:K17 G36:H37 G31:H32 K36:K37 G44:H44 K41:K42 T24 T39 T29 T16:T17 T34 AI39:AJ39 G24:H24 K12 K14 G39:H39 K19 K24 K29 G46:H46 K34 G34:H34 K39 G19:H19 K46 AI46:AJ46 G26:H27 K44 G29:H29 G41:H42 G21:H22 T12:V12 AI34:AJ34"/>
    <dataValidation type="list" allowBlank="1" showInputMessage="1" showErrorMessage="1" sqref="AO12:AP46 AA12:AB46 M12:N4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9 R9 M9 AM9 AC9:AE9 W9 AH9 J9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showErrorMessage="1" sqref="AD14 P14 P12 P44 P46 P34 P31:P32 P29 P26:P27 P39 P41:P42 P24 P21:P22 P19 P16:P17 P36:P37 AD44 AD36:AD37 AD21:AD22 AD12 AD24 AD41:AD42 AD39 AD26:AD27 AD29 AD31:AD32 AD34 AD46 AD16:AD17 AD19 B16:B17 B31:B32 B29 B46 B44 B36:B37 B34 B19 B21:B22 B24 B41:B42 B39 B26:B27 B12 B14">
      <formula1>Class</formula1>
    </dataValidation>
    <dataValidation type="list" allowBlank="1" showInputMessage="1" showErrorMessage="1" sqref="AE41:AE42 Q41:Q42 Q36:Q37 Q31:Q32 Q26:Q27 Q21:Q22 Q16:Q17 Q14 Q12 Q46 Q44 Q39 Q34 Q29 Q24 Q19 AE19 AE24 AE29 AE34 AE39 AE44 AE46 AE12 AE14 AE16:AE17 AE21:AE22 AE26:AE27 AE31:AE32 AE36:AE37 C46 C44 C41:C42 C19 C12 C16:C17 C24 C14 C29 C21:C22 C34 C26:C27 C39 C31:C32 C36:C37">
      <formula1>line</formula1>
    </dataValidation>
    <dataValidation type="list" allowBlank="1" showInputMessage="1" showErrorMessage="1" sqref="AI1:AJ1">
      <formula1>namelist</formula1>
    </dataValidation>
    <dataValidation allowBlank="1" showErrorMessage="1" sqref="W12:W46 AM12:AM46 Y12:Y46 AH12:AH46 AK12:AK46 F12:F46 A47:AP157"/>
  </dataValidations>
  <hyperlinks>
    <hyperlink ref="B3:C5" r:id="rId2" display="To purchase software visit xlathlete.com"/>
  </hyperlinks>
  <pageMargins left="0.25" right="0.25" top="0.80208333333333337" bottom="0.75" header="0.3" footer="0.3"/>
  <pageSetup scale="70" orientation="landscape" r:id="rId3"/>
  <headerFooter>
    <oddHeader>&amp;C&amp;"Copperplate Gothic Bold,Regular"&amp;36Template</oddHeader>
  </headerFooter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XFB73"/>
  <sheetViews>
    <sheetView view="pageLayout" topLeftCell="C1" zoomScaleNormal="100" zoomScaleSheetLayoutView="100" workbookViewId="0">
      <selection activeCell="D4" sqref="D4:E7"/>
    </sheetView>
  </sheetViews>
  <sheetFormatPr defaultColWidth="0" defaultRowHeight="12" zeroHeight="1" outlineLevelCol="1" x14ac:dyDescent="0.2"/>
  <cols>
    <col min="1" max="1" width="10.5703125" style="60" hidden="1" customWidth="1" outlineLevel="1"/>
    <col min="2" max="2" width="16.28515625" style="60" hidden="1" customWidth="1" outlineLevel="1"/>
    <col min="3" max="3" width="3.28515625" style="60" customWidth="1" collapsed="1"/>
    <col min="4" max="5" width="8.42578125" style="60" customWidth="1"/>
    <col min="6" max="6" width="4.28515625" style="60" customWidth="1"/>
    <col min="7" max="7" width="4.28515625" style="146" hidden="1" customWidth="1" outlineLevel="1"/>
    <col min="8" max="8" width="4.28515625" style="147" hidden="1" customWidth="1" outlineLevel="1"/>
    <col min="9" max="9" width="3.42578125" style="60" customWidth="1" collapsed="1"/>
    <col min="10" max="10" width="1.42578125" style="60" customWidth="1"/>
    <col min="11" max="11" width="3" style="60" customWidth="1"/>
    <col min="12" max="12" width="4.28515625" style="60" customWidth="1"/>
    <col min="13" max="13" width="4.85546875" style="60" customWidth="1"/>
    <col min="14" max="14" width="5.140625" style="60" customWidth="1"/>
    <col min="15" max="15" width="3.28515625" style="60" customWidth="1" collapsed="1"/>
    <col min="16" max="16" width="11" style="60" hidden="1" customWidth="1" outlineLevel="1"/>
    <col min="17" max="17" width="14" style="60" hidden="1" customWidth="1" outlineLevel="1"/>
    <col min="18" max="18" width="8.42578125" style="60" customWidth="1" collapsed="1"/>
    <col min="19" max="19" width="8.42578125" style="60" customWidth="1"/>
    <col min="20" max="20" width="4.28515625" style="60" customWidth="1"/>
    <col min="21" max="21" width="4.28515625" style="148" hidden="1" customWidth="1" outlineLevel="1"/>
    <col min="22" max="22" width="4.28515625" style="149" hidden="1" customWidth="1" outlineLevel="1"/>
    <col min="23" max="23" width="4.28515625" style="60" customWidth="1" collapsed="1"/>
    <col min="24" max="24" width="1.42578125" style="60" customWidth="1"/>
    <col min="25" max="26" width="4.28515625" style="60" customWidth="1"/>
    <col min="27" max="28" width="4.85546875" style="60" customWidth="1"/>
    <col min="29" max="29" width="3.28515625" style="60" customWidth="1"/>
    <col min="30" max="30" width="11" style="60" hidden="1" customWidth="1" outlineLevel="1"/>
    <col min="31" max="31" width="11.42578125" style="60" hidden="1" customWidth="1" outlineLevel="1"/>
    <col min="32" max="32" width="8.42578125" style="60" customWidth="1" collapsed="1"/>
    <col min="33" max="33" width="8.42578125" style="60" customWidth="1"/>
    <col min="34" max="34" width="4.28515625" style="60" customWidth="1"/>
    <col min="35" max="35" width="4.28515625" style="146" hidden="1" customWidth="1" outlineLevel="1"/>
    <col min="36" max="36" width="4.28515625" style="147" hidden="1" customWidth="1" outlineLevel="1"/>
    <col min="37" max="37" width="4.28515625" style="60" customWidth="1" collapsed="1"/>
    <col min="38" max="38" width="1.42578125" style="60" customWidth="1"/>
    <col min="39" max="40" width="4.28515625" style="60" customWidth="1"/>
    <col min="41" max="41" width="4.85546875" style="60" customWidth="1"/>
    <col min="42" max="42" width="5.140625" style="60" customWidth="1"/>
    <col min="43" max="43" width="9.140625" style="60" customWidth="1"/>
    <col min="44" max="16366" width="9.140625" style="60" hidden="1"/>
    <col min="16367" max="16382" width="0" style="60" hidden="1"/>
    <col min="16383" max="16384" width="9.140625" style="60" hidden="1"/>
  </cols>
  <sheetData>
    <row r="1" spans="1:43" ht="18" customHeight="1" thickBot="1" x14ac:dyDescent="0.3">
      <c r="D1" s="285" t="s">
        <v>6</v>
      </c>
      <c r="E1" s="492" t="s">
        <v>208</v>
      </c>
      <c r="F1" s="492"/>
      <c r="G1" s="492"/>
      <c r="H1" s="492"/>
      <c r="I1" s="492"/>
      <c r="J1" s="492"/>
      <c r="K1" s="492"/>
      <c r="L1" s="492"/>
      <c r="M1" s="492"/>
      <c r="N1" s="493"/>
      <c r="O1" s="61"/>
      <c r="P1" s="61"/>
      <c r="Q1" s="61"/>
      <c r="R1" s="286">
        <f>VLOOKUP($E$1,jerseylookup,2,FALSE)</f>
        <v>22</v>
      </c>
      <c r="U1" s="63"/>
      <c r="V1" s="64"/>
      <c r="W1" s="494" t="s">
        <v>5</v>
      </c>
      <c r="X1" s="495"/>
      <c r="Y1" s="495"/>
      <c r="Z1" s="496" t="s">
        <v>11</v>
      </c>
      <c r="AA1" s="496"/>
      <c r="AB1" s="287">
        <f>VLOOKUP(E1,tablelist,6,FALSE)</f>
        <v>415</v>
      </c>
      <c r="AF1" s="288" t="s">
        <v>7</v>
      </c>
      <c r="AG1" s="287">
        <f>VLOOKUP(E1,tablelist,7,FALSE)</f>
        <v>295</v>
      </c>
      <c r="AI1" s="66"/>
      <c r="AJ1" s="66"/>
      <c r="AK1" s="473" t="s">
        <v>12</v>
      </c>
      <c r="AL1" s="474"/>
      <c r="AM1" s="474"/>
      <c r="AN1" s="287">
        <f>VLOOKUP(E1,tablelist,8,FALSE)</f>
        <v>255</v>
      </c>
      <c r="AO1" s="67"/>
      <c r="AP1" s="67"/>
      <c r="AQ1" s="61"/>
    </row>
    <row r="2" spans="1:43" ht="12" customHeight="1" x14ac:dyDescent="0.2">
      <c r="D2" s="68"/>
      <c r="E2" s="68"/>
      <c r="F2" s="69"/>
      <c r="G2" s="165"/>
      <c r="H2" s="166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2"/>
      <c r="V2" s="73"/>
      <c r="W2" s="69"/>
      <c r="X2" s="69"/>
      <c r="Y2" s="68"/>
      <c r="Z2" s="68"/>
      <c r="AA2" s="69"/>
      <c r="AB2" s="69"/>
      <c r="AC2" s="69"/>
      <c r="AD2" s="69"/>
      <c r="AE2" s="69"/>
      <c r="AF2" s="69"/>
      <c r="AG2" s="69"/>
      <c r="AH2" s="69"/>
      <c r="AI2" s="70"/>
      <c r="AJ2" s="71"/>
      <c r="AK2" s="69"/>
      <c r="AL2" s="69"/>
      <c r="AM2" s="69"/>
      <c r="AN2" s="69"/>
      <c r="AO2" s="69"/>
      <c r="AP2" s="69"/>
      <c r="AQ2" s="74"/>
    </row>
    <row r="3" spans="1:43" ht="12" customHeight="1" x14ac:dyDescent="0.2">
      <c r="D3" s="68"/>
      <c r="E3" s="68"/>
      <c r="F3" s="69"/>
      <c r="G3" s="165"/>
      <c r="H3" s="166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167"/>
      <c r="V3" s="168"/>
      <c r="W3" s="69"/>
      <c r="X3" s="69"/>
      <c r="Y3" s="68"/>
      <c r="Z3" s="68"/>
      <c r="AA3" s="69"/>
      <c r="AB3" s="69"/>
      <c r="AC3" s="69"/>
      <c r="AD3" s="69"/>
      <c r="AE3" s="69"/>
      <c r="AF3" s="69"/>
      <c r="AG3" s="69"/>
      <c r="AH3" s="69"/>
      <c r="AI3" s="165"/>
      <c r="AJ3" s="166"/>
      <c r="AK3" s="69"/>
      <c r="AL3" s="69"/>
      <c r="AM3" s="69"/>
      <c r="AN3" s="69"/>
      <c r="AO3" s="69"/>
      <c r="AP3" s="69"/>
      <c r="AQ3" s="74"/>
    </row>
    <row r="4" spans="1:43" ht="12" customHeight="1" x14ac:dyDescent="0.2">
      <c r="D4" s="385" t="s">
        <v>262</v>
      </c>
      <c r="E4" s="385"/>
      <c r="F4" s="69"/>
      <c r="G4" s="165"/>
      <c r="H4" s="166"/>
      <c r="I4" s="69"/>
      <c r="J4" s="69"/>
      <c r="K4" s="69"/>
      <c r="L4" s="490" t="str">
        <f>Builder_Template!L4</f>
        <v>Team Name</v>
      </c>
      <c r="M4" s="491"/>
      <c r="N4" s="491"/>
      <c r="O4" s="491"/>
      <c r="P4" s="491"/>
      <c r="Q4" s="491"/>
      <c r="R4" s="491"/>
      <c r="S4" s="491"/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69"/>
      <c r="AI4" s="165"/>
      <c r="AJ4" s="166"/>
      <c r="AK4" s="69"/>
      <c r="AL4" s="69"/>
      <c r="AM4" s="69"/>
      <c r="AN4" s="69"/>
      <c r="AO4" s="69"/>
      <c r="AP4" s="69"/>
      <c r="AQ4" s="74"/>
    </row>
    <row r="5" spans="1:43" ht="12" customHeight="1" x14ac:dyDescent="0.2">
      <c r="D5" s="385"/>
      <c r="E5" s="385"/>
      <c r="F5" s="69"/>
      <c r="G5" s="165"/>
      <c r="H5" s="166"/>
      <c r="I5" s="69"/>
      <c r="J5" s="69"/>
      <c r="K5" s="69"/>
      <c r="L5" s="491"/>
      <c r="M5" s="491"/>
      <c r="N5" s="491"/>
      <c r="O5" s="491"/>
      <c r="P5" s="491"/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1"/>
      <c r="AB5" s="491"/>
      <c r="AC5" s="491"/>
      <c r="AD5" s="491"/>
      <c r="AE5" s="491"/>
      <c r="AF5" s="491"/>
      <c r="AG5" s="491"/>
      <c r="AH5" s="69"/>
      <c r="AI5" s="165"/>
      <c r="AJ5" s="166"/>
      <c r="AK5" s="69"/>
      <c r="AL5" s="69"/>
      <c r="AM5" s="69"/>
      <c r="AN5" s="69"/>
      <c r="AO5" s="69"/>
      <c r="AP5" s="69"/>
      <c r="AQ5" s="74"/>
    </row>
    <row r="6" spans="1:43" ht="12" customHeight="1" x14ac:dyDescent="0.2">
      <c r="D6" s="385"/>
      <c r="E6" s="385"/>
      <c r="F6" s="69"/>
      <c r="G6" s="165"/>
      <c r="H6" s="166"/>
      <c r="I6" s="69"/>
      <c r="J6" s="69"/>
      <c r="K6" s="69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491"/>
      <c r="AF6" s="491"/>
      <c r="AG6" s="491"/>
      <c r="AH6" s="69"/>
      <c r="AI6" s="165"/>
      <c r="AJ6" s="166"/>
      <c r="AK6" s="69"/>
      <c r="AL6" s="69"/>
      <c r="AM6" s="69"/>
      <c r="AN6" s="69"/>
      <c r="AO6" s="69"/>
      <c r="AP6" s="69"/>
      <c r="AQ6" s="74"/>
    </row>
    <row r="7" spans="1:43" ht="12" customHeight="1" x14ac:dyDescent="0.2">
      <c r="D7" s="385"/>
      <c r="E7" s="385"/>
      <c r="F7" s="69"/>
      <c r="G7" s="165"/>
      <c r="H7" s="166"/>
      <c r="I7" s="69"/>
      <c r="J7" s="69"/>
      <c r="K7" s="69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69"/>
      <c r="AI7" s="165"/>
      <c r="AJ7" s="166"/>
      <c r="AK7" s="69"/>
      <c r="AL7" s="69"/>
      <c r="AM7" s="69"/>
      <c r="AN7" s="69"/>
      <c r="AO7" s="69"/>
      <c r="AP7" s="69"/>
      <c r="AQ7" s="74"/>
    </row>
    <row r="8" spans="1:43" ht="12" customHeight="1" x14ac:dyDescent="0.2">
      <c r="D8" s="68"/>
      <c r="E8" s="68"/>
      <c r="F8" s="69"/>
      <c r="G8" s="165"/>
      <c r="H8" s="166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167"/>
      <c r="V8" s="168"/>
      <c r="W8" s="69"/>
      <c r="X8" s="69"/>
      <c r="Y8" s="68"/>
      <c r="Z8" s="68"/>
      <c r="AA8" s="69"/>
      <c r="AB8" s="69"/>
      <c r="AC8" s="69"/>
      <c r="AD8" s="69"/>
      <c r="AE8" s="69"/>
      <c r="AF8" s="69"/>
      <c r="AG8" s="69"/>
      <c r="AH8" s="69"/>
      <c r="AI8" s="165"/>
      <c r="AJ8" s="166"/>
      <c r="AK8" s="69"/>
      <c r="AL8" s="69"/>
      <c r="AM8" s="69"/>
      <c r="AN8" s="69"/>
      <c r="AO8" s="69"/>
      <c r="AP8" s="69"/>
      <c r="AQ8" s="74"/>
    </row>
    <row r="9" spans="1:43" ht="13.5" thickBot="1" x14ac:dyDescent="0.25">
      <c r="D9" s="80"/>
      <c r="E9" s="80"/>
      <c r="F9" s="81"/>
      <c r="G9" s="82"/>
      <c r="H9" s="83"/>
      <c r="I9" s="75"/>
      <c r="J9" s="84"/>
      <c r="K9" s="85"/>
      <c r="L9" s="76"/>
      <c r="M9" s="77"/>
      <c r="N9" s="85"/>
      <c r="O9" s="76"/>
      <c r="P9" s="76"/>
      <c r="Q9" s="76"/>
      <c r="R9" s="77"/>
      <c r="S9" s="85"/>
      <c r="T9" s="76"/>
      <c r="U9" s="86"/>
      <c r="V9" s="87"/>
      <c r="W9" s="77"/>
      <c r="X9" s="75"/>
      <c r="Y9" s="80"/>
      <c r="Z9" s="80"/>
      <c r="AA9" s="81"/>
      <c r="AB9" s="75"/>
      <c r="AC9" s="84"/>
      <c r="AD9" s="84"/>
      <c r="AE9" s="84"/>
      <c r="AF9" s="85"/>
      <c r="AG9" s="76"/>
      <c r="AH9" s="77"/>
      <c r="AI9" s="82"/>
      <c r="AJ9" s="83"/>
      <c r="AK9" s="85"/>
      <c r="AL9" s="76"/>
      <c r="AM9" s="77"/>
      <c r="AN9" s="85"/>
      <c r="AO9" s="76"/>
      <c r="AP9" s="77"/>
      <c r="AQ9" s="61"/>
    </row>
    <row r="10" spans="1:43" ht="17.25" customHeight="1" thickBot="1" x14ac:dyDescent="0.25">
      <c r="C10" s="389">
        <f>VLOOKUP($E$1,nrlookup,3,FALSE)</f>
        <v>1</v>
      </c>
      <c r="D10" s="475" t="str">
        <f>Builder_Template!D10</f>
        <v>Day 1</v>
      </c>
      <c r="E10" s="476"/>
      <c r="F10" s="479" t="str">
        <f>Builder_Template!F10</f>
        <v>Week 1</v>
      </c>
      <c r="G10" s="480"/>
      <c r="H10" s="480"/>
      <c r="I10" s="480"/>
      <c r="J10" s="480"/>
      <c r="K10" s="481"/>
      <c r="L10" s="480" t="str">
        <f>Builder_Template!L10</f>
        <v>Week 2</v>
      </c>
      <c r="M10" s="480"/>
      <c r="N10" s="480"/>
      <c r="O10" s="482">
        <f>VLOOKUP($E$1,nrlookup,4,FALSE)</f>
        <v>1</v>
      </c>
      <c r="P10" s="289"/>
      <c r="Q10" s="289"/>
      <c r="R10" s="484" t="s">
        <v>4</v>
      </c>
      <c r="S10" s="485"/>
      <c r="T10" s="488" t="s">
        <v>9</v>
      </c>
      <c r="U10" s="489"/>
      <c r="V10" s="489"/>
      <c r="W10" s="489"/>
      <c r="X10" s="489"/>
      <c r="Y10" s="489"/>
      <c r="Z10" s="489" t="s">
        <v>8</v>
      </c>
      <c r="AA10" s="489"/>
      <c r="AB10" s="508"/>
      <c r="AC10" s="482">
        <f>VLOOKUP($E$1,nrlookup,5,FALSE)</f>
        <v>1</v>
      </c>
      <c r="AD10" s="289"/>
      <c r="AE10" s="289"/>
      <c r="AF10" s="484" t="s">
        <v>30</v>
      </c>
      <c r="AG10" s="485"/>
      <c r="AH10" s="509" t="s">
        <v>9</v>
      </c>
      <c r="AI10" s="510"/>
      <c r="AJ10" s="510"/>
      <c r="AK10" s="510"/>
      <c r="AL10" s="510"/>
      <c r="AM10" s="510"/>
      <c r="AN10" s="511" t="s">
        <v>8</v>
      </c>
      <c r="AO10" s="510"/>
      <c r="AP10" s="512"/>
      <c r="AQ10" s="61"/>
    </row>
    <row r="11" spans="1:43" ht="12.75" thickBot="1" x14ac:dyDescent="0.25">
      <c r="A11" s="88" t="s">
        <v>151</v>
      </c>
      <c r="B11" s="89" t="s">
        <v>152</v>
      </c>
      <c r="C11" s="389"/>
      <c r="D11" s="477"/>
      <c r="E11" s="478"/>
      <c r="F11" s="90" t="s">
        <v>0</v>
      </c>
      <c r="G11" s="91"/>
      <c r="H11" s="92"/>
      <c r="I11" s="432" t="s">
        <v>2</v>
      </c>
      <c r="J11" s="432"/>
      <c r="K11" s="432"/>
      <c r="L11" s="90" t="s">
        <v>1</v>
      </c>
      <c r="M11" s="432" t="s">
        <v>10</v>
      </c>
      <c r="N11" s="432"/>
      <c r="O11" s="483"/>
      <c r="P11" s="230" t="s">
        <v>151</v>
      </c>
      <c r="Q11" s="231" t="s">
        <v>152</v>
      </c>
      <c r="R11" s="486"/>
      <c r="S11" s="487"/>
      <c r="T11" s="290" t="s">
        <v>0</v>
      </c>
      <c r="U11" s="233"/>
      <c r="V11" s="234"/>
      <c r="W11" s="497" t="s">
        <v>2</v>
      </c>
      <c r="X11" s="497"/>
      <c r="Y11" s="497"/>
      <c r="Z11" s="290" t="s">
        <v>1</v>
      </c>
      <c r="AA11" s="497" t="s">
        <v>10</v>
      </c>
      <c r="AB11" s="497"/>
      <c r="AC11" s="482"/>
      <c r="AD11" s="235" t="s">
        <v>151</v>
      </c>
      <c r="AE11" s="236" t="s">
        <v>152</v>
      </c>
      <c r="AF11" s="486"/>
      <c r="AG11" s="487"/>
      <c r="AH11" s="290" t="s">
        <v>0</v>
      </c>
      <c r="AI11" s="237"/>
      <c r="AJ11" s="238"/>
      <c r="AK11" s="497" t="s">
        <v>2</v>
      </c>
      <c r="AL11" s="497"/>
      <c r="AM11" s="497"/>
      <c r="AN11" s="290" t="s">
        <v>1</v>
      </c>
      <c r="AO11" s="497" t="s">
        <v>10</v>
      </c>
      <c r="AP11" s="498"/>
      <c r="AQ11" s="61"/>
    </row>
    <row r="12" spans="1:43" ht="12.2" customHeight="1" thickBot="1" x14ac:dyDescent="0.25">
      <c r="A12" s="93"/>
      <c r="B12" s="94"/>
      <c r="C12" s="95">
        <f>IF(D12&gt;0,INDEX(maxdata,MATCH($E$1,namelist,0),MATCH(D12,exercise,0))*IF(C$10&gt;0,C$10,1),0)</f>
        <v>295</v>
      </c>
      <c r="D12" s="499" t="str">
        <f>Builder_Template!D62</f>
        <v>Bench Press</v>
      </c>
      <c r="E12" s="500"/>
      <c r="F12" s="96">
        <f>Builder_Template!E62</f>
        <v>8</v>
      </c>
      <c r="G12" s="97" t="str">
        <f>IF(B12&gt;0,VLOOKUP(B12,linesystem,3,FALSE),"")</f>
        <v/>
      </c>
      <c r="H12" s="97" t="str">
        <f>IF(B12&gt;0,VLOOKUP(B12,linesystem,4,FALSE),"")</f>
        <v/>
      </c>
      <c r="I12" s="98">
        <f>Builder_Template!F62</f>
        <v>220</v>
      </c>
      <c r="J12" s="99"/>
      <c r="K12" s="98">
        <f>Builder_Template!I62</f>
        <v>235</v>
      </c>
      <c r="L12" s="99">
        <f>Builder_Template!K62</f>
        <v>3</v>
      </c>
      <c r="M12" s="501">
        <f>Builder_Template!L62</f>
        <v>0</v>
      </c>
      <c r="N12" s="502"/>
      <c r="O12" s="291">
        <f>IF(R12&gt;0,INDEX(maxdata,MATCH($E$1,namelist,0),MATCH(R12,exercise,0))*IF(O$10&gt;0,O$10,1),0)</f>
        <v>0</v>
      </c>
      <c r="P12" s="292"/>
      <c r="Q12" s="293"/>
      <c r="R12" s="503">
        <f>Builder_Template!R62</f>
        <v>0</v>
      </c>
      <c r="S12" s="504"/>
      <c r="T12" s="294" t="str">
        <f>Builder_Template!S62</f>
        <v/>
      </c>
      <c r="U12" s="243" t="str">
        <f t="shared" ref="U12:U46" si="0">IF(P12&gt;0,VLOOKUP(Q12,linesystem,3,FALSE),"")</f>
        <v/>
      </c>
      <c r="V12" s="244" t="str">
        <f t="shared" ref="V12:V46" si="1">IF(P12&gt;0,VLOOKUP(Q12,linesystem,4,FALSE),"")</f>
        <v/>
      </c>
      <c r="W12" s="294" t="e">
        <f>Builder_Template!T62</f>
        <v>#VALUE!</v>
      </c>
      <c r="X12" s="295"/>
      <c r="Y12" s="296" t="e">
        <f>Builder_Template!W62</f>
        <v>#VALUE!</v>
      </c>
      <c r="Z12" s="297" t="str">
        <f>Builder_Template!Y62</f>
        <v/>
      </c>
      <c r="AA12" s="505">
        <f>Builder_Template!Z62</f>
        <v>0</v>
      </c>
      <c r="AB12" s="506"/>
      <c r="AC12" s="291">
        <f>IF(AF12&gt;0,INDEX(maxdata,MATCH($E$1,namelist,0),MATCH(AF12,exercise,0))*IF(AC$10&gt;0,AC$10,1),0)</f>
        <v>0</v>
      </c>
      <c r="AD12" s="298"/>
      <c r="AE12" s="299"/>
      <c r="AF12" s="503">
        <f>Builder_Template!AF62</f>
        <v>0</v>
      </c>
      <c r="AG12" s="504"/>
      <c r="AH12" s="294" t="str">
        <f>Builder_Template!AG62</f>
        <v/>
      </c>
      <c r="AI12" s="243" t="str">
        <f t="shared" ref="AI12:AI46" si="2">IF(AD12&gt;0,VLOOKUP(AE12,linesystem,3,FALSE),"")</f>
        <v/>
      </c>
      <c r="AJ12" s="244" t="str">
        <f t="shared" ref="AJ12:AJ46" si="3">IF(AD12&gt;0,VLOOKUP(AE12,linesystem,4,FALSE),"")</f>
        <v/>
      </c>
      <c r="AK12" s="294" t="e">
        <f>Builder_Template!AH62</f>
        <v>#VALUE!</v>
      </c>
      <c r="AL12" s="295"/>
      <c r="AM12" s="296" t="e">
        <f>Builder_Template!AK62</f>
        <v>#VALUE!</v>
      </c>
      <c r="AN12" s="297" t="str">
        <f>Builder_Template!AM62</f>
        <v/>
      </c>
      <c r="AO12" s="505">
        <f>Builder_Template!AN62</f>
        <v>0</v>
      </c>
      <c r="AP12" s="507"/>
      <c r="AQ12" s="61"/>
    </row>
    <row r="13" spans="1:43" s="113" customFormat="1" ht="12.2" customHeight="1" thickBot="1" x14ac:dyDescent="0.25">
      <c r="A13" s="102" t="s">
        <v>229</v>
      </c>
      <c r="B13" s="103"/>
      <c r="C13" s="104"/>
      <c r="D13" s="522" t="str">
        <f>Builder_Template!D63</f>
        <v>pair w/</v>
      </c>
      <c r="E13" s="405"/>
      <c r="F13" s="112"/>
      <c r="G13" s="106"/>
      <c r="H13" s="106"/>
      <c r="I13" s="107"/>
      <c r="J13" s="108"/>
      <c r="K13" s="109"/>
      <c r="L13" s="110"/>
      <c r="M13" s="523">
        <f>Builder_Template!L63</f>
        <v>0</v>
      </c>
      <c r="N13" s="524"/>
      <c r="O13" s="250"/>
      <c r="P13" s="251" t="s">
        <v>229</v>
      </c>
      <c r="Q13" s="252"/>
      <c r="R13" s="525" t="str">
        <f>Builder_Template!R63</f>
        <v/>
      </c>
      <c r="S13" s="403"/>
      <c r="T13" s="253"/>
      <c r="U13" s="254" t="e">
        <f t="shared" si="0"/>
        <v>#N/A</v>
      </c>
      <c r="V13" s="255" t="e">
        <f t="shared" si="1"/>
        <v>#N/A</v>
      </c>
      <c r="W13" s="256"/>
      <c r="X13" s="257"/>
      <c r="Y13" s="258"/>
      <c r="Z13" s="259"/>
      <c r="AA13" s="453">
        <f>Builder_Template!Z63</f>
        <v>0</v>
      </c>
      <c r="AB13" s="526"/>
      <c r="AC13" s="250"/>
      <c r="AD13" s="251" t="s">
        <v>229</v>
      </c>
      <c r="AE13" s="252"/>
      <c r="AF13" s="525" t="str">
        <f>Builder_Template!AF63</f>
        <v/>
      </c>
      <c r="AG13" s="403"/>
      <c r="AH13" s="253"/>
      <c r="AI13" s="254" t="e">
        <f t="shared" si="2"/>
        <v>#N/A</v>
      </c>
      <c r="AJ13" s="255" t="e">
        <f t="shared" si="3"/>
        <v>#N/A</v>
      </c>
      <c r="AK13" s="256"/>
      <c r="AL13" s="257"/>
      <c r="AM13" s="258"/>
      <c r="AN13" s="259"/>
      <c r="AO13" s="453">
        <f>Builder_Template!AN63</f>
        <v>0</v>
      </c>
      <c r="AP13" s="527"/>
      <c r="AQ13" s="61"/>
    </row>
    <row r="14" spans="1:43" ht="12.2" customHeight="1" thickBot="1" x14ac:dyDescent="0.25">
      <c r="A14" s="93"/>
      <c r="B14" s="94"/>
      <c r="C14" s="95">
        <f>IF(D14&gt;0,INDEX(maxdata,MATCH($E$1,namelist,0),MATCH(D14,exercise,0))*IF(C$10&gt;0,C$10,1),0)</f>
        <v>191.75</v>
      </c>
      <c r="D14" s="513" t="str">
        <f>Builder_Template!D64</f>
        <v>BB BO Row</v>
      </c>
      <c r="E14" s="514"/>
      <c r="F14" s="117">
        <f>Builder_Template!E64</f>
        <v>12</v>
      </c>
      <c r="G14" s="111" t="str">
        <f>IF(B14&gt;0,VLOOKUP(B14,linesystem,3,FALSE),"")</f>
        <v/>
      </c>
      <c r="H14" s="111" t="str">
        <f>IF(B14&gt;0,VLOOKUP(B14,linesystem,4,FALSE),"")</f>
        <v/>
      </c>
      <c r="I14" s="115">
        <f>Builder_Template!F64</f>
        <v>125</v>
      </c>
      <c r="J14" s="116"/>
      <c r="K14" s="115">
        <f>Builder_Template!I64</f>
        <v>135</v>
      </c>
      <c r="L14" s="116">
        <f>Builder_Template!K64</f>
        <v>3</v>
      </c>
      <c r="M14" s="515">
        <f>Builder_Template!L64</f>
        <v>0</v>
      </c>
      <c r="N14" s="516"/>
      <c r="O14" s="291">
        <f>IF(R14&gt;0,INDEX(maxdata,MATCH($E$1,namelist,0),MATCH(R14,exercise,0))*IF(O$10&gt;0,O$10,1),0)</f>
        <v>0</v>
      </c>
      <c r="P14" s="298"/>
      <c r="Q14" s="299"/>
      <c r="R14" s="517">
        <f>Builder_Template!R64</f>
        <v>0</v>
      </c>
      <c r="S14" s="518"/>
      <c r="T14" s="300" t="str">
        <f>Builder_Template!S64</f>
        <v/>
      </c>
      <c r="U14" s="254" t="str">
        <f t="shared" si="0"/>
        <v/>
      </c>
      <c r="V14" s="255" t="str">
        <f t="shared" si="1"/>
        <v/>
      </c>
      <c r="W14" s="300" t="e">
        <f>Builder_Template!T64</f>
        <v>#VALUE!</v>
      </c>
      <c r="X14" s="301"/>
      <c r="Y14" s="302" t="e">
        <f>Builder_Template!W64</f>
        <v>#VALUE!</v>
      </c>
      <c r="Z14" s="303" t="str">
        <f>Builder_Template!Y64</f>
        <v/>
      </c>
      <c r="AA14" s="519">
        <f>Builder_Template!Z64</f>
        <v>0</v>
      </c>
      <c r="AB14" s="520"/>
      <c r="AC14" s="291">
        <f>IF(AF14&gt;0,INDEX(maxdata,MATCH($E$1,namelist,0),MATCH(AF14,exercise,0))*IF(AC$10&gt;0,AC$10,1),0)</f>
        <v>0</v>
      </c>
      <c r="AD14" s="298"/>
      <c r="AE14" s="299"/>
      <c r="AF14" s="517">
        <f>Builder_Template!AF64</f>
        <v>0</v>
      </c>
      <c r="AG14" s="518"/>
      <c r="AH14" s="300" t="str">
        <f>Builder_Template!AG64</f>
        <v/>
      </c>
      <c r="AI14" s="254" t="str">
        <f t="shared" si="2"/>
        <v/>
      </c>
      <c r="AJ14" s="255" t="str">
        <f t="shared" si="3"/>
        <v/>
      </c>
      <c r="AK14" s="300" t="e">
        <f>Builder_Template!AH64</f>
        <v>#VALUE!</v>
      </c>
      <c r="AL14" s="301"/>
      <c r="AM14" s="302" t="e">
        <f>Builder_Template!AK64</f>
        <v>#VALUE!</v>
      </c>
      <c r="AN14" s="303" t="str">
        <f>Builder_Template!AM64</f>
        <v/>
      </c>
      <c r="AO14" s="519">
        <f>Builder_Template!AN64</f>
        <v>0</v>
      </c>
      <c r="AP14" s="521"/>
      <c r="AQ14" s="61"/>
    </row>
    <row r="15" spans="1:43" s="113" customFormat="1" ht="12.2" customHeight="1" thickBot="1" x14ac:dyDescent="0.25">
      <c r="A15" s="102" t="s">
        <v>229</v>
      </c>
      <c r="B15" s="103"/>
      <c r="C15" s="104"/>
      <c r="D15" s="522" t="str">
        <f>Builder_Template!D65</f>
        <v>pair w/</v>
      </c>
      <c r="E15" s="405"/>
      <c r="F15" s="112"/>
      <c r="G15" s="106"/>
      <c r="H15" s="106"/>
      <c r="I15" s="107"/>
      <c r="J15" s="108"/>
      <c r="K15" s="109"/>
      <c r="L15" s="118"/>
      <c r="M15" s="537">
        <f>Builder_Template!L65</f>
        <v>0</v>
      </c>
      <c r="N15" s="538"/>
      <c r="O15" s="250"/>
      <c r="P15" s="251" t="s">
        <v>229</v>
      </c>
      <c r="Q15" s="252"/>
      <c r="R15" s="525" t="str">
        <f>Builder_Template!R65</f>
        <v/>
      </c>
      <c r="S15" s="403"/>
      <c r="T15" s="253"/>
      <c r="U15" s="254" t="e">
        <f t="shared" si="0"/>
        <v>#N/A</v>
      </c>
      <c r="V15" s="255" t="e">
        <f t="shared" si="1"/>
        <v>#N/A</v>
      </c>
      <c r="W15" s="256"/>
      <c r="X15" s="257"/>
      <c r="Y15" s="258"/>
      <c r="Z15" s="265"/>
      <c r="AA15" s="459">
        <f>Builder_Template!Z65</f>
        <v>0</v>
      </c>
      <c r="AB15" s="539"/>
      <c r="AC15" s="250"/>
      <c r="AD15" s="251" t="s">
        <v>229</v>
      </c>
      <c r="AE15" s="252"/>
      <c r="AF15" s="525" t="str">
        <f>Builder_Template!AF65</f>
        <v/>
      </c>
      <c r="AG15" s="403"/>
      <c r="AH15" s="253"/>
      <c r="AI15" s="254" t="e">
        <f t="shared" si="2"/>
        <v>#N/A</v>
      </c>
      <c r="AJ15" s="255" t="e">
        <f t="shared" si="3"/>
        <v>#N/A</v>
      </c>
      <c r="AK15" s="256"/>
      <c r="AL15" s="257"/>
      <c r="AM15" s="258"/>
      <c r="AN15" s="265"/>
      <c r="AO15" s="459">
        <f>Builder_Template!AN65</f>
        <v>0</v>
      </c>
      <c r="AP15" s="540"/>
      <c r="AQ15" s="61"/>
    </row>
    <row r="16" spans="1:43" ht="12.2" customHeight="1" thickBot="1" x14ac:dyDescent="0.25">
      <c r="A16" s="93"/>
      <c r="B16" s="94"/>
      <c r="C16" s="95">
        <f>IF(D16&gt;0,INDEX(maxdata,MATCH($E$1,namelist,0),MATCH(D16,exercise,0))*IF(C$10&gt;0,C$10,1),0)</f>
        <v>124.5</v>
      </c>
      <c r="D16" s="528" t="str">
        <f>Builder_Template!D66</f>
        <v>SL Reverse Hyper</v>
      </c>
      <c r="E16" s="529"/>
      <c r="F16" s="126">
        <f>Builder_Template!E66</f>
        <v>6</v>
      </c>
      <c r="G16" s="120" t="str">
        <f>IF(B16&gt;0,VLOOKUP(B16,linesystem,3,FALSE),"")</f>
        <v/>
      </c>
      <c r="H16" s="120" t="str">
        <f>IF(B16&gt;0,VLOOKUP(B16,linesystem,4,FALSE),"")</f>
        <v/>
      </c>
      <c r="I16" s="121">
        <f>Builder_Template!F66</f>
        <v>100</v>
      </c>
      <c r="J16" s="122"/>
      <c r="K16" s="121">
        <f>Builder_Template!I66</f>
        <v>105</v>
      </c>
      <c r="L16" s="122">
        <f>Builder_Template!K66</f>
        <v>3</v>
      </c>
      <c r="M16" s="530">
        <f>Builder_Template!L66</f>
        <v>0</v>
      </c>
      <c r="N16" s="531"/>
      <c r="O16" s="291">
        <f>IF(R16&gt;0,INDEX(maxdata,MATCH($E$1,namelist,0),MATCH(R16,exercise,0))*IF(O$10&gt;0,O$10,1),0)</f>
        <v>0</v>
      </c>
      <c r="P16" s="304"/>
      <c r="Q16" s="305"/>
      <c r="R16" s="532">
        <f>Builder_Template!R66</f>
        <v>0</v>
      </c>
      <c r="S16" s="533"/>
      <c r="T16" s="306" t="str">
        <f>Builder_Template!S66</f>
        <v/>
      </c>
      <c r="U16" s="269" t="str">
        <f t="shared" si="0"/>
        <v/>
      </c>
      <c r="V16" s="270" t="str">
        <f t="shared" si="1"/>
        <v/>
      </c>
      <c r="W16" s="306" t="e">
        <f>Builder_Template!T66</f>
        <v>#VALUE!</v>
      </c>
      <c r="X16" s="307"/>
      <c r="Y16" s="308" t="e">
        <f>Builder_Template!W66</f>
        <v>#VALUE!</v>
      </c>
      <c r="Z16" s="309" t="str">
        <f>Builder_Template!Y66</f>
        <v/>
      </c>
      <c r="AA16" s="534">
        <f>Builder_Template!Z66</f>
        <v>0</v>
      </c>
      <c r="AB16" s="535"/>
      <c r="AC16" s="291">
        <f>IF(AF16&gt;0,INDEX(maxdata,MATCH($E$1,namelist,0),MATCH(AF16,exercise,0))*IF(AC$10&gt;0,AC$10,1),0)</f>
        <v>0</v>
      </c>
      <c r="AD16" s="298"/>
      <c r="AE16" s="299"/>
      <c r="AF16" s="532">
        <f>Builder_Template!AF66</f>
        <v>0</v>
      </c>
      <c r="AG16" s="533"/>
      <c r="AH16" s="306" t="str">
        <f>Builder_Template!AG66</f>
        <v/>
      </c>
      <c r="AI16" s="269" t="str">
        <f t="shared" si="2"/>
        <v/>
      </c>
      <c r="AJ16" s="270" t="str">
        <f t="shared" si="3"/>
        <v/>
      </c>
      <c r="AK16" s="306" t="e">
        <f>Builder_Template!AH66</f>
        <v>#VALUE!</v>
      </c>
      <c r="AL16" s="307"/>
      <c r="AM16" s="308" t="e">
        <f>Builder_Template!AK66</f>
        <v>#VALUE!</v>
      </c>
      <c r="AN16" s="309" t="str">
        <f>Builder_Template!AM66</f>
        <v/>
      </c>
      <c r="AO16" s="534">
        <f>Builder_Template!AN66</f>
        <v>0</v>
      </c>
      <c r="AP16" s="536"/>
      <c r="AQ16" s="61"/>
    </row>
    <row r="17" spans="1:43" ht="12.2" customHeight="1" thickBot="1" x14ac:dyDescent="0.25">
      <c r="A17" s="100"/>
      <c r="B17" s="101"/>
      <c r="C17" s="95">
        <f>IF(D17&gt;0,INDEX(maxdata,MATCH($E$1,namelist,0),MATCH(D17,exercise,0))*IF(C$10&gt;0,C$10,1),0)</f>
        <v>59</v>
      </c>
      <c r="D17" s="499" t="str">
        <f>Builder_Template!D67</f>
        <v>Arnold Press</v>
      </c>
      <c r="E17" s="500"/>
      <c r="F17" s="96">
        <f>Builder_Template!E67</f>
        <v>8</v>
      </c>
      <c r="G17" s="97" t="str">
        <f>IF(B17&gt;0,VLOOKUP(B17,linesystem,3,FALSE),"")</f>
        <v/>
      </c>
      <c r="H17" s="97" t="str">
        <f>IF(B17&gt;0,VLOOKUP(B17,linesystem,4,FALSE),"")</f>
        <v/>
      </c>
      <c r="I17" s="98">
        <f>Builder_Template!F67</f>
        <v>40</v>
      </c>
      <c r="J17" s="99"/>
      <c r="K17" s="98">
        <f>Builder_Template!I67</f>
        <v>45</v>
      </c>
      <c r="L17" s="99">
        <f>Builder_Template!K67</f>
        <v>3</v>
      </c>
      <c r="M17" s="501">
        <f>Builder_Template!L67</f>
        <v>0</v>
      </c>
      <c r="N17" s="502"/>
      <c r="O17" s="310">
        <f>IF(R17&gt;0,INDEX(maxdata,MATCH($E$1,namelist,0),MATCH(R17,exercise,0))*IF(O$10&gt;0,O$10,1),0)</f>
        <v>0</v>
      </c>
      <c r="P17" s="298"/>
      <c r="Q17" s="299"/>
      <c r="R17" s="503">
        <f>Builder_Template!R67</f>
        <v>0</v>
      </c>
      <c r="S17" s="504"/>
      <c r="T17" s="294" t="str">
        <f>Builder_Template!S67</f>
        <v/>
      </c>
      <c r="U17" s="243" t="str">
        <f t="shared" si="0"/>
        <v/>
      </c>
      <c r="V17" s="244" t="str">
        <f t="shared" si="1"/>
        <v/>
      </c>
      <c r="W17" s="294" t="e">
        <f>Builder_Template!T67</f>
        <v>#VALUE!</v>
      </c>
      <c r="X17" s="295"/>
      <c r="Y17" s="296" t="e">
        <f>Builder_Template!W67</f>
        <v>#VALUE!</v>
      </c>
      <c r="Z17" s="297" t="str">
        <f>Builder_Template!Y67</f>
        <v/>
      </c>
      <c r="AA17" s="505">
        <f>Builder_Template!Z67</f>
        <v>0</v>
      </c>
      <c r="AB17" s="506"/>
      <c r="AC17" s="291">
        <f>IF(AF17&gt;0,INDEX(maxdata,MATCH($E$1,namelist,0),MATCH(AF17,exercise,0))*IF(AC$10&gt;0,AC$10,1),0)</f>
        <v>0</v>
      </c>
      <c r="AD17" s="292"/>
      <c r="AE17" s="293"/>
      <c r="AF17" s="503">
        <f>Builder_Template!AF67</f>
        <v>0</v>
      </c>
      <c r="AG17" s="504"/>
      <c r="AH17" s="294" t="str">
        <f>Builder_Template!AG67</f>
        <v/>
      </c>
      <c r="AI17" s="243" t="str">
        <f t="shared" si="2"/>
        <v/>
      </c>
      <c r="AJ17" s="244" t="str">
        <f t="shared" si="3"/>
        <v/>
      </c>
      <c r="AK17" s="294" t="e">
        <f>Builder_Template!AH67</f>
        <v>#VALUE!</v>
      </c>
      <c r="AL17" s="295"/>
      <c r="AM17" s="296" t="e">
        <f>Builder_Template!AK67</f>
        <v>#VALUE!</v>
      </c>
      <c r="AN17" s="297" t="str">
        <f>Builder_Template!AM67</f>
        <v/>
      </c>
      <c r="AO17" s="505">
        <f>Builder_Template!AN67</f>
        <v>0</v>
      </c>
      <c r="AP17" s="507"/>
      <c r="AQ17" s="61"/>
    </row>
    <row r="18" spans="1:43" s="113" customFormat="1" ht="12.2" customHeight="1" thickBot="1" x14ac:dyDescent="0.25">
      <c r="A18" s="102" t="s">
        <v>229</v>
      </c>
      <c r="B18" s="103"/>
      <c r="C18" s="104"/>
      <c r="D18" s="522" t="str">
        <f>Builder_Template!D68</f>
        <v/>
      </c>
      <c r="E18" s="405"/>
      <c r="F18" s="112"/>
      <c r="G18" s="106"/>
      <c r="H18" s="106"/>
      <c r="I18" s="107"/>
      <c r="J18" s="108"/>
      <c r="K18" s="109"/>
      <c r="L18" s="110"/>
      <c r="M18" s="523">
        <f>Builder_Template!L68</f>
        <v>0</v>
      </c>
      <c r="N18" s="524"/>
      <c r="O18" s="250"/>
      <c r="P18" s="251" t="s">
        <v>229</v>
      </c>
      <c r="Q18" s="252"/>
      <c r="R18" s="525" t="str">
        <f>Builder_Template!R68</f>
        <v/>
      </c>
      <c r="S18" s="403"/>
      <c r="T18" s="253"/>
      <c r="U18" s="254" t="e">
        <f t="shared" si="0"/>
        <v>#N/A</v>
      </c>
      <c r="V18" s="255" t="e">
        <f t="shared" si="1"/>
        <v>#N/A</v>
      </c>
      <c r="W18" s="256"/>
      <c r="X18" s="257"/>
      <c r="Y18" s="258"/>
      <c r="Z18" s="259"/>
      <c r="AA18" s="453">
        <f>Builder_Template!Z68</f>
        <v>0</v>
      </c>
      <c r="AB18" s="526"/>
      <c r="AC18" s="250"/>
      <c r="AD18" s="251" t="s">
        <v>229</v>
      </c>
      <c r="AE18" s="252"/>
      <c r="AF18" s="525" t="str">
        <f>Builder_Template!AF68</f>
        <v/>
      </c>
      <c r="AG18" s="403"/>
      <c r="AH18" s="253"/>
      <c r="AI18" s="254" t="e">
        <f t="shared" si="2"/>
        <v>#N/A</v>
      </c>
      <c r="AJ18" s="255" t="e">
        <f t="shared" si="3"/>
        <v>#N/A</v>
      </c>
      <c r="AK18" s="256"/>
      <c r="AL18" s="257"/>
      <c r="AM18" s="258"/>
      <c r="AN18" s="259"/>
      <c r="AO18" s="453">
        <f>Builder_Template!AN68</f>
        <v>0</v>
      </c>
      <c r="AP18" s="527"/>
      <c r="AQ18" s="61"/>
    </row>
    <row r="19" spans="1:43" ht="12.2" customHeight="1" thickBot="1" x14ac:dyDescent="0.25">
      <c r="A19" s="93"/>
      <c r="B19" s="94"/>
      <c r="C19" s="95">
        <f>IF(D19&gt;0,INDEX(maxdata,MATCH($E$1,namelist,0),MATCH(D19,exercise,0))*IF(C$10&gt;0,C$10,1),0)</f>
        <v>0</v>
      </c>
      <c r="D19" s="513">
        <f>Builder_Template!D69</f>
        <v>0</v>
      </c>
      <c r="E19" s="514"/>
      <c r="F19" s="117" t="str">
        <f>Builder_Template!E69</f>
        <v/>
      </c>
      <c r="G19" s="111" t="str">
        <f>IF(B19&gt;0,VLOOKUP(B19,linesystem,3,FALSE),"")</f>
        <v/>
      </c>
      <c r="H19" s="111" t="str">
        <f>IF(B19&gt;0,VLOOKUP(B19,linesystem,4,FALSE),"")</f>
        <v/>
      </c>
      <c r="I19" s="115" t="e">
        <f>Builder_Template!F69</f>
        <v>#VALUE!</v>
      </c>
      <c r="J19" s="116"/>
      <c r="K19" s="115" t="e">
        <f>Builder_Template!I69</f>
        <v>#VALUE!</v>
      </c>
      <c r="L19" s="116" t="str">
        <f>Builder_Template!K69</f>
        <v/>
      </c>
      <c r="M19" s="515">
        <f>Builder_Template!L69</f>
        <v>0</v>
      </c>
      <c r="N19" s="516"/>
      <c r="O19" s="291">
        <f>IF(R19&gt;0,INDEX(maxdata,MATCH($E$1,namelist,0),MATCH(R19,exercise,0))*IF(O$10&gt;0,O$10,1),0)</f>
        <v>0</v>
      </c>
      <c r="P19" s="298"/>
      <c r="Q19" s="299"/>
      <c r="R19" s="517">
        <f>Builder_Template!R69</f>
        <v>0</v>
      </c>
      <c r="S19" s="518"/>
      <c r="T19" s="300" t="str">
        <f>Builder_Template!S69</f>
        <v/>
      </c>
      <c r="U19" s="254" t="str">
        <f t="shared" si="0"/>
        <v/>
      </c>
      <c r="V19" s="255" t="str">
        <f t="shared" si="1"/>
        <v/>
      </c>
      <c r="W19" s="300" t="e">
        <f>Builder_Template!T69</f>
        <v>#VALUE!</v>
      </c>
      <c r="X19" s="301"/>
      <c r="Y19" s="302" t="e">
        <f>Builder_Template!W69</f>
        <v>#VALUE!</v>
      </c>
      <c r="Z19" s="303" t="str">
        <f>Builder_Template!Y69</f>
        <v/>
      </c>
      <c r="AA19" s="519">
        <f>Builder_Template!Z69</f>
        <v>0</v>
      </c>
      <c r="AB19" s="520"/>
      <c r="AC19" s="291">
        <f>IF(AF19&gt;0,INDEX(maxdata,MATCH($E$1,namelist,0),MATCH(AF19,exercise,0))*IF(AC$10&gt;0,AC$10,1),0)</f>
        <v>0</v>
      </c>
      <c r="AD19" s="298"/>
      <c r="AE19" s="299"/>
      <c r="AF19" s="517">
        <f>Builder_Template!AF69</f>
        <v>0</v>
      </c>
      <c r="AG19" s="518"/>
      <c r="AH19" s="300" t="str">
        <f>Builder_Template!AG69</f>
        <v/>
      </c>
      <c r="AI19" s="254" t="str">
        <f t="shared" si="2"/>
        <v/>
      </c>
      <c r="AJ19" s="255" t="str">
        <f t="shared" si="3"/>
        <v/>
      </c>
      <c r="AK19" s="300" t="e">
        <f>Builder_Template!AH69</f>
        <v>#VALUE!</v>
      </c>
      <c r="AL19" s="301"/>
      <c r="AM19" s="302" t="e">
        <f>Builder_Template!AK69</f>
        <v>#VALUE!</v>
      </c>
      <c r="AN19" s="303" t="str">
        <f>Builder_Template!AM69</f>
        <v/>
      </c>
      <c r="AO19" s="519">
        <f>Builder_Template!AN69</f>
        <v>0</v>
      </c>
      <c r="AP19" s="521"/>
      <c r="AQ19" s="61"/>
    </row>
    <row r="20" spans="1:43" s="113" customFormat="1" ht="12.2" customHeight="1" thickBot="1" x14ac:dyDescent="0.25">
      <c r="A20" s="102" t="s">
        <v>229</v>
      </c>
      <c r="B20" s="103"/>
      <c r="C20" s="104"/>
      <c r="D20" s="522" t="str">
        <f>Builder_Template!D70</f>
        <v/>
      </c>
      <c r="E20" s="405"/>
      <c r="F20" s="112"/>
      <c r="G20" s="106"/>
      <c r="H20" s="106"/>
      <c r="I20" s="107"/>
      <c r="J20" s="108"/>
      <c r="K20" s="109"/>
      <c r="L20" s="118"/>
      <c r="M20" s="537">
        <f>Builder_Template!L70</f>
        <v>0</v>
      </c>
      <c r="N20" s="538"/>
      <c r="O20" s="250"/>
      <c r="P20" s="251" t="s">
        <v>229</v>
      </c>
      <c r="Q20" s="252"/>
      <c r="R20" s="525" t="str">
        <f>Builder_Template!R70</f>
        <v/>
      </c>
      <c r="S20" s="403"/>
      <c r="T20" s="253"/>
      <c r="U20" s="254" t="e">
        <f t="shared" si="0"/>
        <v>#N/A</v>
      </c>
      <c r="V20" s="255" t="e">
        <f t="shared" si="1"/>
        <v>#N/A</v>
      </c>
      <c r="W20" s="256"/>
      <c r="X20" s="257"/>
      <c r="Y20" s="258"/>
      <c r="Z20" s="265"/>
      <c r="AA20" s="459">
        <f>Builder_Template!Z70</f>
        <v>0</v>
      </c>
      <c r="AB20" s="539"/>
      <c r="AC20" s="250"/>
      <c r="AD20" s="251" t="s">
        <v>229</v>
      </c>
      <c r="AE20" s="252"/>
      <c r="AF20" s="525" t="str">
        <f>Builder_Template!AF70</f>
        <v/>
      </c>
      <c r="AG20" s="403"/>
      <c r="AH20" s="253"/>
      <c r="AI20" s="254" t="e">
        <f t="shared" si="2"/>
        <v>#N/A</v>
      </c>
      <c r="AJ20" s="255" t="e">
        <f t="shared" si="3"/>
        <v>#N/A</v>
      </c>
      <c r="AK20" s="256"/>
      <c r="AL20" s="257"/>
      <c r="AM20" s="258"/>
      <c r="AN20" s="265"/>
      <c r="AO20" s="459">
        <f>Builder_Template!AN70</f>
        <v>0</v>
      </c>
      <c r="AP20" s="540"/>
      <c r="AQ20" s="61"/>
    </row>
    <row r="21" spans="1:43" ht="12.2" customHeight="1" thickBot="1" x14ac:dyDescent="0.25">
      <c r="A21" s="123"/>
      <c r="B21" s="124"/>
      <c r="C21" s="95">
        <f>IF(D21&gt;0,INDEX(maxdata,MATCH($E$1,namelist,0),MATCH(D21,exercise,0))*IF(C$10&gt;0,C$10,1),0)</f>
        <v>0</v>
      </c>
      <c r="D21" s="528">
        <f>Builder_Template!D71</f>
        <v>0</v>
      </c>
      <c r="E21" s="529"/>
      <c r="F21" s="126" t="str">
        <f>Builder_Template!E71</f>
        <v/>
      </c>
      <c r="G21" s="127" t="str">
        <f>IF(B21&gt;0,VLOOKUP(B21,linesystem,3,FALSE),"")</f>
        <v/>
      </c>
      <c r="H21" s="127" t="str">
        <f>IF(B21&gt;0,VLOOKUP(B21,linesystem,4,FALSE),"")</f>
        <v/>
      </c>
      <c r="I21" s="121" t="e">
        <f>Builder_Template!F71</f>
        <v>#VALUE!</v>
      </c>
      <c r="J21" s="122"/>
      <c r="K21" s="121" t="e">
        <f>Builder_Template!I71</f>
        <v>#VALUE!</v>
      </c>
      <c r="L21" s="122" t="str">
        <f>Builder_Template!K71</f>
        <v/>
      </c>
      <c r="M21" s="530">
        <f>Builder_Template!L71</f>
        <v>0</v>
      </c>
      <c r="N21" s="531"/>
      <c r="O21" s="291">
        <f>IF(R21&gt;0,INDEX(maxdata,MATCH($E$1,namelist,0),MATCH(R21,exercise,0))*IF(O$10&gt;0,O$10,1),0)</f>
        <v>0</v>
      </c>
      <c r="P21" s="298"/>
      <c r="Q21" s="299"/>
      <c r="R21" s="532">
        <f>Builder_Template!R71</f>
        <v>0</v>
      </c>
      <c r="S21" s="533"/>
      <c r="T21" s="306" t="str">
        <f>Builder_Template!S71</f>
        <v/>
      </c>
      <c r="U21" s="275" t="str">
        <f t="shared" si="0"/>
        <v/>
      </c>
      <c r="V21" s="281" t="str">
        <f t="shared" si="1"/>
        <v/>
      </c>
      <c r="W21" s="306" t="e">
        <f>Builder_Template!T71</f>
        <v>#VALUE!</v>
      </c>
      <c r="X21" s="307"/>
      <c r="Y21" s="308" t="e">
        <f>Builder_Template!W71</f>
        <v>#VALUE!</v>
      </c>
      <c r="Z21" s="309" t="str">
        <f>Builder_Template!Y71</f>
        <v/>
      </c>
      <c r="AA21" s="534">
        <f>Builder_Template!Z71</f>
        <v>0</v>
      </c>
      <c r="AB21" s="535"/>
      <c r="AC21" s="291">
        <f>IF(AF21&gt;0,INDEX(maxdata,MATCH($E$1,namelist,0),MATCH(AF21,exercise,0))*IF(AC$10&gt;0,AC$10,1),0)</f>
        <v>0</v>
      </c>
      <c r="AD21" s="304"/>
      <c r="AE21" s="305"/>
      <c r="AF21" s="532">
        <f>Builder_Template!AF71</f>
        <v>0</v>
      </c>
      <c r="AG21" s="533"/>
      <c r="AH21" s="306" t="str">
        <f>Builder_Template!AG71</f>
        <v/>
      </c>
      <c r="AI21" s="275" t="str">
        <f t="shared" si="2"/>
        <v/>
      </c>
      <c r="AJ21" s="281" t="str">
        <f t="shared" si="3"/>
        <v/>
      </c>
      <c r="AK21" s="306" t="e">
        <f>Builder_Template!AH71</f>
        <v>#VALUE!</v>
      </c>
      <c r="AL21" s="307"/>
      <c r="AM21" s="308" t="e">
        <f>Builder_Template!AK71</f>
        <v>#VALUE!</v>
      </c>
      <c r="AN21" s="309" t="str">
        <f>Builder_Template!AM71</f>
        <v/>
      </c>
      <c r="AO21" s="534">
        <f>Builder_Template!AN71</f>
        <v>0</v>
      </c>
      <c r="AP21" s="536"/>
      <c r="AQ21" s="61"/>
    </row>
    <row r="22" spans="1:43" ht="12.2" customHeight="1" thickBot="1" x14ac:dyDescent="0.25">
      <c r="A22" s="93"/>
      <c r="B22" s="94"/>
      <c r="C22" s="95">
        <f>IF(D22&gt;0,INDEX(maxdata,MATCH($E$1,namelist,0),MATCH(D22,exercise,0))*IF(C$10&gt;0,C$10,1),0)</f>
        <v>0</v>
      </c>
      <c r="D22" s="499">
        <f>Builder_Template!D72</f>
        <v>0</v>
      </c>
      <c r="E22" s="500"/>
      <c r="F22" s="96" t="str">
        <f>Builder_Template!E72</f>
        <v/>
      </c>
      <c r="G22" s="130" t="str">
        <f>IF(B22&gt;0,VLOOKUP(B22,linesystem,3,FALSE),"")</f>
        <v/>
      </c>
      <c r="H22" s="130" t="str">
        <f>IF(B22&gt;0,VLOOKUP(B22,linesystem,4,FALSE),"")</f>
        <v/>
      </c>
      <c r="I22" s="98" t="e">
        <f>Builder_Template!F72</f>
        <v>#VALUE!</v>
      </c>
      <c r="J22" s="99"/>
      <c r="K22" s="98" t="e">
        <f>Builder_Template!I72</f>
        <v>#VALUE!</v>
      </c>
      <c r="L22" s="99" t="str">
        <f>Builder_Template!K72</f>
        <v/>
      </c>
      <c r="M22" s="501">
        <f>Builder_Template!L72</f>
        <v>0</v>
      </c>
      <c r="N22" s="502"/>
      <c r="O22" s="291">
        <f>IF(R22&gt;0,INDEX(maxdata,MATCH($E$1,namelist,0),MATCH(R22,exercise,0))*IF(O$10&gt;0,O$10,1),0)</f>
        <v>0</v>
      </c>
      <c r="P22" s="292"/>
      <c r="Q22" s="293"/>
      <c r="R22" s="503">
        <f>Builder_Template!R72</f>
        <v>0</v>
      </c>
      <c r="S22" s="504"/>
      <c r="T22" s="294" t="str">
        <f>Builder_Template!S72</f>
        <v/>
      </c>
      <c r="U22" s="279" t="str">
        <f t="shared" si="0"/>
        <v/>
      </c>
      <c r="V22" s="282" t="str">
        <f t="shared" si="1"/>
        <v/>
      </c>
      <c r="W22" s="294" t="e">
        <f>Builder_Template!T72</f>
        <v>#VALUE!</v>
      </c>
      <c r="X22" s="295"/>
      <c r="Y22" s="296" t="e">
        <f>Builder_Template!W72</f>
        <v>#VALUE!</v>
      </c>
      <c r="Z22" s="297" t="str">
        <f>Builder_Template!Y72</f>
        <v/>
      </c>
      <c r="AA22" s="505">
        <f>Builder_Template!Z72</f>
        <v>0</v>
      </c>
      <c r="AB22" s="506"/>
      <c r="AC22" s="291">
        <f>IF(AF22&gt;0,INDEX(maxdata,MATCH($E$1,namelist,0),MATCH(AF22,exercise,0))*IF(AC$10&gt;0,AC$10,1),0)</f>
        <v>0</v>
      </c>
      <c r="AD22" s="298"/>
      <c r="AE22" s="299"/>
      <c r="AF22" s="503">
        <f>Builder_Template!AF72</f>
        <v>0</v>
      </c>
      <c r="AG22" s="504"/>
      <c r="AH22" s="294" t="str">
        <f>Builder_Template!AG72</f>
        <v/>
      </c>
      <c r="AI22" s="279" t="str">
        <f t="shared" si="2"/>
        <v/>
      </c>
      <c r="AJ22" s="282" t="str">
        <f t="shared" si="3"/>
        <v/>
      </c>
      <c r="AK22" s="294" t="e">
        <f>Builder_Template!AH72</f>
        <v>#VALUE!</v>
      </c>
      <c r="AL22" s="295"/>
      <c r="AM22" s="296" t="e">
        <f>Builder_Template!AK72</f>
        <v>#VALUE!</v>
      </c>
      <c r="AN22" s="297" t="str">
        <f>Builder_Template!AM72</f>
        <v/>
      </c>
      <c r="AO22" s="505">
        <f>Builder_Template!AN72</f>
        <v>0</v>
      </c>
      <c r="AP22" s="507"/>
      <c r="AQ22" s="61"/>
    </row>
    <row r="23" spans="1:43" s="113" customFormat="1" ht="12.2" customHeight="1" thickBot="1" x14ac:dyDescent="0.25">
      <c r="A23" s="102" t="s">
        <v>229</v>
      </c>
      <c r="B23" s="103"/>
      <c r="C23" s="104"/>
      <c r="D23" s="522" t="str">
        <f>Builder_Template!D73</f>
        <v/>
      </c>
      <c r="E23" s="405"/>
      <c r="F23" s="112"/>
      <c r="G23" s="106"/>
      <c r="H23" s="106"/>
      <c r="I23" s="107"/>
      <c r="J23" s="108"/>
      <c r="K23" s="109"/>
      <c r="L23" s="110"/>
      <c r="M23" s="523">
        <f>Builder_Template!L73</f>
        <v>0</v>
      </c>
      <c r="N23" s="524"/>
      <c r="O23" s="250"/>
      <c r="P23" s="251" t="s">
        <v>229</v>
      </c>
      <c r="Q23" s="252"/>
      <c r="R23" s="525" t="str">
        <f>Builder_Template!R73</f>
        <v/>
      </c>
      <c r="S23" s="403"/>
      <c r="T23" s="253"/>
      <c r="U23" s="254" t="e">
        <f t="shared" si="0"/>
        <v>#N/A</v>
      </c>
      <c r="V23" s="255" t="e">
        <f t="shared" si="1"/>
        <v>#N/A</v>
      </c>
      <c r="W23" s="256"/>
      <c r="X23" s="257"/>
      <c r="Y23" s="258"/>
      <c r="Z23" s="259"/>
      <c r="AA23" s="453">
        <f>Builder_Template!Z73</f>
        <v>0</v>
      </c>
      <c r="AB23" s="526"/>
      <c r="AC23" s="250"/>
      <c r="AD23" s="251" t="s">
        <v>229</v>
      </c>
      <c r="AE23" s="252"/>
      <c r="AF23" s="525" t="str">
        <f>Builder_Template!AF73</f>
        <v/>
      </c>
      <c r="AG23" s="403"/>
      <c r="AH23" s="253"/>
      <c r="AI23" s="254" t="e">
        <f t="shared" si="2"/>
        <v>#N/A</v>
      </c>
      <c r="AJ23" s="255" t="e">
        <f t="shared" si="3"/>
        <v>#N/A</v>
      </c>
      <c r="AK23" s="256"/>
      <c r="AL23" s="257"/>
      <c r="AM23" s="258"/>
      <c r="AN23" s="259"/>
      <c r="AO23" s="453">
        <f>Builder_Template!AN73</f>
        <v>0</v>
      </c>
      <c r="AP23" s="527"/>
      <c r="AQ23" s="61"/>
    </row>
    <row r="24" spans="1:43" ht="12.2" customHeight="1" thickBot="1" x14ac:dyDescent="0.25">
      <c r="A24" s="93"/>
      <c r="B24" s="94"/>
      <c r="C24" s="95">
        <f>IF(D24&gt;0,INDEX(maxdata,MATCH($E$1,namelist,0),MATCH(D24,exercise,0))*IF(C$10&gt;0,C$10,1),0)</f>
        <v>0</v>
      </c>
      <c r="D24" s="513">
        <f>Builder_Template!D74</f>
        <v>0</v>
      </c>
      <c r="E24" s="514"/>
      <c r="F24" s="117" t="str">
        <f>Builder_Template!E74</f>
        <v/>
      </c>
      <c r="G24" s="111" t="str">
        <f>IF(B24&gt;0,VLOOKUP(B24,linesystem,3,FALSE),"")</f>
        <v/>
      </c>
      <c r="H24" s="111" t="str">
        <f>IF(B24&gt;0,VLOOKUP(B24,linesystem,4,FALSE),"")</f>
        <v/>
      </c>
      <c r="I24" s="115" t="e">
        <f>Builder_Template!F74</f>
        <v>#VALUE!</v>
      </c>
      <c r="J24" s="116"/>
      <c r="K24" s="115" t="e">
        <f>Builder_Template!I74</f>
        <v>#VALUE!</v>
      </c>
      <c r="L24" s="116" t="str">
        <f>Builder_Template!K74</f>
        <v/>
      </c>
      <c r="M24" s="515">
        <f>Builder_Template!L74</f>
        <v>0</v>
      </c>
      <c r="N24" s="516"/>
      <c r="O24" s="291">
        <f>IF(R24&gt;0,INDEX(maxdata,MATCH($E$1,namelist,0),MATCH(R24,exercise,0))*IF(O$10&gt;0,O$10,1),0)</f>
        <v>0</v>
      </c>
      <c r="P24" s="298"/>
      <c r="Q24" s="299"/>
      <c r="R24" s="517">
        <f>Builder_Template!R74</f>
        <v>0</v>
      </c>
      <c r="S24" s="518"/>
      <c r="T24" s="300" t="str">
        <f>Builder_Template!S74</f>
        <v/>
      </c>
      <c r="U24" s="254" t="str">
        <f t="shared" si="0"/>
        <v/>
      </c>
      <c r="V24" s="255" t="str">
        <f t="shared" si="1"/>
        <v/>
      </c>
      <c r="W24" s="300" t="e">
        <f>Builder_Template!T74</f>
        <v>#VALUE!</v>
      </c>
      <c r="X24" s="301"/>
      <c r="Y24" s="302" t="e">
        <f>Builder_Template!W74</f>
        <v>#VALUE!</v>
      </c>
      <c r="Z24" s="303" t="str">
        <f>Builder_Template!Y74</f>
        <v/>
      </c>
      <c r="AA24" s="519">
        <f>Builder_Template!Z74</f>
        <v>0</v>
      </c>
      <c r="AB24" s="520"/>
      <c r="AC24" s="291">
        <f>IF(AF24&gt;0,INDEX(maxdata,MATCH($E$1,namelist,0),MATCH(AF24,exercise,0))*IF(AC$10&gt;0,AC$10,1),0)</f>
        <v>0</v>
      </c>
      <c r="AD24" s="298"/>
      <c r="AE24" s="299"/>
      <c r="AF24" s="517">
        <f>Builder_Template!AF74</f>
        <v>0</v>
      </c>
      <c r="AG24" s="518"/>
      <c r="AH24" s="300" t="str">
        <f>Builder_Template!AG74</f>
        <v/>
      </c>
      <c r="AI24" s="254" t="str">
        <f t="shared" si="2"/>
        <v/>
      </c>
      <c r="AJ24" s="255" t="str">
        <f t="shared" si="3"/>
        <v/>
      </c>
      <c r="AK24" s="300" t="e">
        <f>Builder_Template!AH74</f>
        <v>#VALUE!</v>
      </c>
      <c r="AL24" s="301"/>
      <c r="AM24" s="302" t="e">
        <f>Builder_Template!AK74</f>
        <v>#VALUE!</v>
      </c>
      <c r="AN24" s="303" t="str">
        <f>Builder_Template!AM74</f>
        <v/>
      </c>
      <c r="AO24" s="519">
        <f>Builder_Template!AN74</f>
        <v>0</v>
      </c>
      <c r="AP24" s="521"/>
      <c r="AQ24" s="61"/>
    </row>
    <row r="25" spans="1:43" s="113" customFormat="1" ht="12.2" customHeight="1" thickBot="1" x14ac:dyDescent="0.25">
      <c r="A25" s="102" t="s">
        <v>229</v>
      </c>
      <c r="B25" s="103"/>
      <c r="C25" s="104"/>
      <c r="D25" s="522" t="str">
        <f>Builder_Template!D75</f>
        <v/>
      </c>
      <c r="E25" s="405"/>
      <c r="F25" s="112"/>
      <c r="G25" s="106"/>
      <c r="H25" s="106"/>
      <c r="I25" s="107"/>
      <c r="J25" s="108"/>
      <c r="K25" s="109"/>
      <c r="L25" s="118"/>
      <c r="M25" s="537">
        <f>Builder_Template!L75</f>
        <v>0</v>
      </c>
      <c r="N25" s="538"/>
      <c r="O25" s="250"/>
      <c r="P25" s="251" t="s">
        <v>229</v>
      </c>
      <c r="Q25" s="252"/>
      <c r="R25" s="525" t="str">
        <f>Builder_Template!R75</f>
        <v/>
      </c>
      <c r="S25" s="403"/>
      <c r="T25" s="253"/>
      <c r="U25" s="254" t="e">
        <f t="shared" si="0"/>
        <v>#N/A</v>
      </c>
      <c r="V25" s="255" t="e">
        <f t="shared" si="1"/>
        <v>#N/A</v>
      </c>
      <c r="W25" s="256"/>
      <c r="X25" s="257"/>
      <c r="Y25" s="258"/>
      <c r="Z25" s="265"/>
      <c r="AA25" s="459">
        <f>Builder_Template!Z75</f>
        <v>0</v>
      </c>
      <c r="AB25" s="539"/>
      <c r="AC25" s="250"/>
      <c r="AD25" s="251" t="s">
        <v>229</v>
      </c>
      <c r="AE25" s="252"/>
      <c r="AF25" s="525" t="str">
        <f>Builder_Template!AF75</f>
        <v/>
      </c>
      <c r="AG25" s="403"/>
      <c r="AH25" s="253"/>
      <c r="AI25" s="254" t="e">
        <f t="shared" si="2"/>
        <v>#N/A</v>
      </c>
      <c r="AJ25" s="255" t="e">
        <f t="shared" si="3"/>
        <v>#N/A</v>
      </c>
      <c r="AK25" s="256"/>
      <c r="AL25" s="257"/>
      <c r="AM25" s="258"/>
      <c r="AN25" s="265"/>
      <c r="AO25" s="459">
        <f>Builder_Template!AN75</f>
        <v>0</v>
      </c>
      <c r="AP25" s="540"/>
      <c r="AQ25" s="61"/>
    </row>
    <row r="26" spans="1:43" ht="12.2" customHeight="1" thickBot="1" x14ac:dyDescent="0.25">
      <c r="A26" s="93"/>
      <c r="B26" s="94"/>
      <c r="C26" s="95">
        <f>IF(D26&gt;0,INDEX(maxdata,MATCH($E$1,namelist,0),MATCH(D26,exercise,0))*IF(C$10&gt;0,C$10,1),0)</f>
        <v>0</v>
      </c>
      <c r="D26" s="528">
        <f>Builder_Template!D76</f>
        <v>0</v>
      </c>
      <c r="E26" s="529"/>
      <c r="F26" s="126" t="str">
        <f>Builder_Template!E76</f>
        <v/>
      </c>
      <c r="G26" s="120" t="str">
        <f>IF(B26&gt;0,VLOOKUP(B26,linesystem,3,FALSE),"")</f>
        <v/>
      </c>
      <c r="H26" s="120" t="str">
        <f>IF(B26&gt;0,VLOOKUP(B26,linesystem,4,FALSE),"")</f>
        <v/>
      </c>
      <c r="I26" s="121" t="e">
        <f>Builder_Template!F76</f>
        <v>#VALUE!</v>
      </c>
      <c r="J26" s="122"/>
      <c r="K26" s="121" t="e">
        <f>Builder_Template!I76</f>
        <v>#VALUE!</v>
      </c>
      <c r="L26" s="122" t="str">
        <f>Builder_Template!K76</f>
        <v/>
      </c>
      <c r="M26" s="530">
        <f>Builder_Template!L76</f>
        <v>0</v>
      </c>
      <c r="N26" s="531"/>
      <c r="O26" s="291">
        <f>IF(R26&gt;0,INDEX(maxdata,MATCH($E$1,namelist,0),MATCH(R26,exercise,0))*IF(O$10&gt;0,O$10,1),0)</f>
        <v>0</v>
      </c>
      <c r="P26" s="304"/>
      <c r="Q26" s="305"/>
      <c r="R26" s="532">
        <f>Builder_Template!R76</f>
        <v>0</v>
      </c>
      <c r="S26" s="533"/>
      <c r="T26" s="306" t="str">
        <f>Builder_Template!S76</f>
        <v/>
      </c>
      <c r="U26" s="269" t="str">
        <f t="shared" si="0"/>
        <v/>
      </c>
      <c r="V26" s="270" t="str">
        <f t="shared" si="1"/>
        <v/>
      </c>
      <c r="W26" s="306" t="e">
        <f>Builder_Template!T76</f>
        <v>#VALUE!</v>
      </c>
      <c r="X26" s="307"/>
      <c r="Y26" s="308" t="e">
        <f>Builder_Template!W76</f>
        <v>#VALUE!</v>
      </c>
      <c r="Z26" s="309" t="str">
        <f>Builder_Template!Y76</f>
        <v/>
      </c>
      <c r="AA26" s="534">
        <f>Builder_Template!Z76</f>
        <v>0</v>
      </c>
      <c r="AB26" s="535"/>
      <c r="AC26" s="291">
        <f>IF(AF26&gt;0,INDEX(maxdata,MATCH($E$1,namelist,0),MATCH(AF26,exercise,0))*IF(AC$10&gt;0,AC$10,1),0)</f>
        <v>0</v>
      </c>
      <c r="AD26" s="298"/>
      <c r="AE26" s="299"/>
      <c r="AF26" s="532">
        <f>Builder_Template!AF76</f>
        <v>0</v>
      </c>
      <c r="AG26" s="533"/>
      <c r="AH26" s="306" t="str">
        <f>Builder_Template!AG76</f>
        <v/>
      </c>
      <c r="AI26" s="269" t="str">
        <f t="shared" si="2"/>
        <v/>
      </c>
      <c r="AJ26" s="270" t="str">
        <f t="shared" si="3"/>
        <v/>
      </c>
      <c r="AK26" s="306" t="e">
        <f>Builder_Template!AH76</f>
        <v>#VALUE!</v>
      </c>
      <c r="AL26" s="307"/>
      <c r="AM26" s="308" t="e">
        <f>Builder_Template!AK76</f>
        <v>#VALUE!</v>
      </c>
      <c r="AN26" s="309" t="str">
        <f>Builder_Template!AM76</f>
        <v/>
      </c>
      <c r="AO26" s="534">
        <f>Builder_Template!AN76</f>
        <v>0</v>
      </c>
      <c r="AP26" s="536"/>
      <c r="AQ26" s="61"/>
    </row>
    <row r="27" spans="1:43" ht="12.2" customHeight="1" thickBot="1" x14ac:dyDescent="0.25">
      <c r="A27" s="100"/>
      <c r="B27" s="101"/>
      <c r="C27" s="95">
        <f>IF(D27&gt;0,INDEX(maxdata,MATCH($E$1,namelist,0),MATCH(D27,exercise,0))*IF(C$10&gt;0,C$10,1),0)</f>
        <v>0</v>
      </c>
      <c r="D27" s="499">
        <f>Builder_Template!D77</f>
        <v>0</v>
      </c>
      <c r="E27" s="500"/>
      <c r="F27" s="96" t="str">
        <f>Builder_Template!E77</f>
        <v/>
      </c>
      <c r="G27" s="97" t="str">
        <f>IF(B27&gt;0,VLOOKUP(B27,linesystem,3,FALSE),"")</f>
        <v/>
      </c>
      <c r="H27" s="97" t="str">
        <f>IF(B27&gt;0,VLOOKUP(B27,linesystem,4,FALSE),"")</f>
        <v/>
      </c>
      <c r="I27" s="98" t="e">
        <f>Builder_Template!F77</f>
        <v>#VALUE!</v>
      </c>
      <c r="J27" s="99"/>
      <c r="K27" s="98" t="e">
        <f>Builder_Template!I77</f>
        <v>#VALUE!</v>
      </c>
      <c r="L27" s="99" t="str">
        <f>Builder_Template!K77</f>
        <v/>
      </c>
      <c r="M27" s="501">
        <f>Builder_Template!L77</f>
        <v>0</v>
      </c>
      <c r="N27" s="502"/>
      <c r="O27" s="291">
        <f>IF(R27&gt;0,INDEX(maxdata,MATCH($E$1,namelist,0),MATCH(R27,exercise,0))*IF(O$10&gt;0,O$10,1),0)</f>
        <v>0</v>
      </c>
      <c r="P27" s="292"/>
      <c r="Q27" s="293"/>
      <c r="R27" s="503">
        <f>Builder_Template!R77</f>
        <v>0</v>
      </c>
      <c r="S27" s="504"/>
      <c r="T27" s="294" t="str">
        <f>Builder_Template!S77</f>
        <v/>
      </c>
      <c r="U27" s="243" t="str">
        <f t="shared" si="0"/>
        <v/>
      </c>
      <c r="V27" s="244" t="str">
        <f t="shared" si="1"/>
        <v/>
      </c>
      <c r="W27" s="294" t="e">
        <f>Builder_Template!T77</f>
        <v>#VALUE!</v>
      </c>
      <c r="X27" s="295"/>
      <c r="Y27" s="296" t="e">
        <f>Builder_Template!W77</f>
        <v>#VALUE!</v>
      </c>
      <c r="Z27" s="297" t="str">
        <f>Builder_Template!Y77</f>
        <v/>
      </c>
      <c r="AA27" s="505">
        <f>Builder_Template!Z77</f>
        <v>0</v>
      </c>
      <c r="AB27" s="506"/>
      <c r="AC27" s="291">
        <f>IF(AF27&gt;0,INDEX(maxdata,MATCH($E$1,namelist,0),MATCH(AF27,exercise,0))*IF(AC$10&gt;0,AC$10,1),0)</f>
        <v>0</v>
      </c>
      <c r="AD27" s="292"/>
      <c r="AE27" s="293"/>
      <c r="AF27" s="503">
        <f>Builder_Template!AF77</f>
        <v>0</v>
      </c>
      <c r="AG27" s="504"/>
      <c r="AH27" s="294" t="str">
        <f>Builder_Template!AG77</f>
        <v/>
      </c>
      <c r="AI27" s="243" t="str">
        <f t="shared" si="2"/>
        <v/>
      </c>
      <c r="AJ27" s="244" t="str">
        <f t="shared" si="3"/>
        <v/>
      </c>
      <c r="AK27" s="294" t="e">
        <f>Builder_Template!AH77</f>
        <v>#VALUE!</v>
      </c>
      <c r="AL27" s="295"/>
      <c r="AM27" s="296" t="e">
        <f>Builder_Template!AK77</f>
        <v>#VALUE!</v>
      </c>
      <c r="AN27" s="297" t="str">
        <f>Builder_Template!AM77</f>
        <v/>
      </c>
      <c r="AO27" s="505">
        <f>Builder_Template!AN77</f>
        <v>0</v>
      </c>
      <c r="AP27" s="507"/>
      <c r="AQ27" s="61"/>
    </row>
    <row r="28" spans="1:43" s="113" customFormat="1" ht="12.2" customHeight="1" thickBot="1" x14ac:dyDescent="0.25">
      <c r="A28" s="102" t="s">
        <v>229</v>
      </c>
      <c r="B28" s="103"/>
      <c r="C28" s="104"/>
      <c r="D28" s="522" t="str">
        <f>Builder_Template!D78</f>
        <v/>
      </c>
      <c r="E28" s="405"/>
      <c r="F28" s="112"/>
      <c r="G28" s="106"/>
      <c r="H28" s="106"/>
      <c r="I28" s="107"/>
      <c r="J28" s="108"/>
      <c r="K28" s="109"/>
      <c r="L28" s="110"/>
      <c r="M28" s="523">
        <f>Builder_Template!L78</f>
        <v>0</v>
      </c>
      <c r="N28" s="524"/>
      <c r="O28" s="250"/>
      <c r="P28" s="251" t="s">
        <v>229</v>
      </c>
      <c r="Q28" s="252"/>
      <c r="R28" s="525" t="str">
        <f>Builder_Template!R78</f>
        <v/>
      </c>
      <c r="S28" s="403"/>
      <c r="T28" s="253"/>
      <c r="U28" s="254" t="e">
        <f t="shared" si="0"/>
        <v>#N/A</v>
      </c>
      <c r="V28" s="255" t="e">
        <f t="shared" si="1"/>
        <v>#N/A</v>
      </c>
      <c r="W28" s="256"/>
      <c r="X28" s="257"/>
      <c r="Y28" s="258"/>
      <c r="Z28" s="259"/>
      <c r="AA28" s="453">
        <f>Builder_Template!Z78</f>
        <v>0</v>
      </c>
      <c r="AB28" s="526"/>
      <c r="AC28" s="250"/>
      <c r="AD28" s="251" t="s">
        <v>229</v>
      </c>
      <c r="AE28" s="252"/>
      <c r="AF28" s="525" t="str">
        <f>Builder_Template!AF78</f>
        <v/>
      </c>
      <c r="AG28" s="403"/>
      <c r="AH28" s="253"/>
      <c r="AI28" s="254" t="e">
        <f t="shared" si="2"/>
        <v>#N/A</v>
      </c>
      <c r="AJ28" s="255" t="e">
        <f t="shared" si="3"/>
        <v>#N/A</v>
      </c>
      <c r="AK28" s="256"/>
      <c r="AL28" s="257"/>
      <c r="AM28" s="258"/>
      <c r="AN28" s="259"/>
      <c r="AO28" s="453">
        <f>Builder_Template!AN78</f>
        <v>0</v>
      </c>
      <c r="AP28" s="527"/>
      <c r="AQ28" s="61"/>
    </row>
    <row r="29" spans="1:43" ht="12.2" customHeight="1" thickBot="1" x14ac:dyDescent="0.25">
      <c r="A29" s="93"/>
      <c r="B29" s="94"/>
      <c r="C29" s="95">
        <f>IF(D29&gt;0,INDEX(maxdata,MATCH($E$1,namelist,0),MATCH(D29,exercise,0))*IF(C$10&gt;0,C$10,1),0)</f>
        <v>0</v>
      </c>
      <c r="D29" s="513">
        <f>Builder_Template!D79</f>
        <v>0</v>
      </c>
      <c r="E29" s="514"/>
      <c r="F29" s="117" t="str">
        <f>Builder_Template!E79</f>
        <v/>
      </c>
      <c r="G29" s="111" t="str">
        <f>IF(B29&gt;0,VLOOKUP(B29,linesystem,3,FALSE),"")</f>
        <v/>
      </c>
      <c r="H29" s="111" t="str">
        <f>IF(B29&gt;0,VLOOKUP(B29,linesystem,4,FALSE),"")</f>
        <v/>
      </c>
      <c r="I29" s="115" t="e">
        <f>Builder_Template!F79</f>
        <v>#VALUE!</v>
      </c>
      <c r="J29" s="116"/>
      <c r="K29" s="115" t="e">
        <f>Builder_Template!I79</f>
        <v>#VALUE!</v>
      </c>
      <c r="L29" s="116" t="str">
        <f>Builder_Template!K79</f>
        <v/>
      </c>
      <c r="M29" s="515">
        <f>Builder_Template!L79</f>
        <v>0</v>
      </c>
      <c r="N29" s="516"/>
      <c r="O29" s="291">
        <f>IF(R29&gt;0,INDEX(maxdata,MATCH($E$1,namelist,0),MATCH(R29,exercise,0))*IF(O$10&gt;0,O$10,1),0)</f>
        <v>0</v>
      </c>
      <c r="P29" s="298"/>
      <c r="Q29" s="299"/>
      <c r="R29" s="517">
        <f>Builder_Template!R79</f>
        <v>0</v>
      </c>
      <c r="S29" s="518"/>
      <c r="T29" s="300" t="str">
        <f>Builder_Template!S79</f>
        <v/>
      </c>
      <c r="U29" s="254" t="str">
        <f t="shared" si="0"/>
        <v/>
      </c>
      <c r="V29" s="255" t="str">
        <f t="shared" si="1"/>
        <v/>
      </c>
      <c r="W29" s="300" t="e">
        <f>Builder_Template!T79</f>
        <v>#VALUE!</v>
      </c>
      <c r="X29" s="301"/>
      <c r="Y29" s="302" t="e">
        <f>Builder_Template!W79</f>
        <v>#VALUE!</v>
      </c>
      <c r="Z29" s="303" t="str">
        <f>Builder_Template!Y79</f>
        <v/>
      </c>
      <c r="AA29" s="519">
        <f>Builder_Template!Z79</f>
        <v>0</v>
      </c>
      <c r="AB29" s="520"/>
      <c r="AC29" s="291">
        <f>IF(AF29&gt;0,INDEX(maxdata,MATCH($E$1,namelist,0),MATCH(AF29,exercise,0))*IF(AC$10&gt;0,AC$10,1),0)</f>
        <v>0</v>
      </c>
      <c r="AD29" s="298"/>
      <c r="AE29" s="299"/>
      <c r="AF29" s="517">
        <f>Builder_Template!AF79</f>
        <v>0</v>
      </c>
      <c r="AG29" s="518"/>
      <c r="AH29" s="300" t="str">
        <f>Builder_Template!AG79</f>
        <v/>
      </c>
      <c r="AI29" s="254" t="str">
        <f t="shared" si="2"/>
        <v/>
      </c>
      <c r="AJ29" s="255" t="str">
        <f t="shared" si="3"/>
        <v/>
      </c>
      <c r="AK29" s="300" t="e">
        <f>Builder_Template!AH79</f>
        <v>#VALUE!</v>
      </c>
      <c r="AL29" s="301"/>
      <c r="AM29" s="302" t="e">
        <f>Builder_Template!AK79</f>
        <v>#VALUE!</v>
      </c>
      <c r="AN29" s="303" t="str">
        <f>Builder_Template!AM79</f>
        <v/>
      </c>
      <c r="AO29" s="519">
        <f>Builder_Template!AN79</f>
        <v>0</v>
      </c>
      <c r="AP29" s="521"/>
      <c r="AQ29" s="61"/>
    </row>
    <row r="30" spans="1:43" s="113" customFormat="1" ht="12.2" customHeight="1" thickBot="1" x14ac:dyDescent="0.25">
      <c r="A30" s="102" t="s">
        <v>229</v>
      </c>
      <c r="B30" s="103"/>
      <c r="C30" s="104"/>
      <c r="D30" s="522" t="str">
        <f>Builder_Template!D80</f>
        <v/>
      </c>
      <c r="E30" s="405"/>
      <c r="F30" s="112"/>
      <c r="G30" s="106"/>
      <c r="H30" s="106"/>
      <c r="I30" s="107"/>
      <c r="J30" s="108"/>
      <c r="K30" s="109"/>
      <c r="L30" s="118"/>
      <c r="M30" s="537">
        <f>Builder_Template!L80</f>
        <v>0</v>
      </c>
      <c r="N30" s="538"/>
      <c r="O30" s="250"/>
      <c r="P30" s="251" t="s">
        <v>229</v>
      </c>
      <c r="Q30" s="252"/>
      <c r="R30" s="525" t="str">
        <f>Builder_Template!R80</f>
        <v/>
      </c>
      <c r="S30" s="403"/>
      <c r="T30" s="253"/>
      <c r="U30" s="254" t="e">
        <f t="shared" si="0"/>
        <v>#N/A</v>
      </c>
      <c r="V30" s="255" t="e">
        <f t="shared" si="1"/>
        <v>#N/A</v>
      </c>
      <c r="W30" s="256"/>
      <c r="X30" s="257"/>
      <c r="Y30" s="258"/>
      <c r="Z30" s="265"/>
      <c r="AA30" s="459">
        <f>Builder_Template!Z80</f>
        <v>0</v>
      </c>
      <c r="AB30" s="539"/>
      <c r="AC30" s="250"/>
      <c r="AD30" s="251" t="s">
        <v>229</v>
      </c>
      <c r="AE30" s="252"/>
      <c r="AF30" s="525" t="str">
        <f>Builder_Template!AF80</f>
        <v/>
      </c>
      <c r="AG30" s="403"/>
      <c r="AH30" s="253"/>
      <c r="AI30" s="254" t="e">
        <f t="shared" si="2"/>
        <v>#N/A</v>
      </c>
      <c r="AJ30" s="255" t="e">
        <f t="shared" si="3"/>
        <v>#N/A</v>
      </c>
      <c r="AK30" s="256"/>
      <c r="AL30" s="257"/>
      <c r="AM30" s="258"/>
      <c r="AN30" s="265"/>
      <c r="AO30" s="459">
        <f>Builder_Template!AN80</f>
        <v>0</v>
      </c>
      <c r="AP30" s="540"/>
      <c r="AQ30" s="61"/>
    </row>
    <row r="31" spans="1:43" ht="12.2" customHeight="1" thickBot="1" x14ac:dyDescent="0.25">
      <c r="A31" s="123"/>
      <c r="B31" s="124"/>
      <c r="C31" s="95">
        <f>IF(D31&gt;0,INDEX(maxdata,MATCH($E$1,namelist,0),MATCH(D31,exercise,0))*IF(C$10&gt;0,C$10,1),0)</f>
        <v>0</v>
      </c>
      <c r="D31" s="528">
        <f>Builder_Template!D81</f>
        <v>0</v>
      </c>
      <c r="E31" s="529"/>
      <c r="F31" s="126" t="str">
        <f>Builder_Template!E81</f>
        <v/>
      </c>
      <c r="G31" s="127" t="str">
        <f>IF(B31&gt;0,VLOOKUP(B31,linesystem,3,FALSE),"")</f>
        <v/>
      </c>
      <c r="H31" s="127" t="str">
        <f>IF(B31&gt;0,VLOOKUP(B31,linesystem,4,FALSE),"")</f>
        <v/>
      </c>
      <c r="I31" s="121" t="e">
        <f>Builder_Template!F81</f>
        <v>#VALUE!</v>
      </c>
      <c r="J31" s="122"/>
      <c r="K31" s="121" t="e">
        <f>Builder_Template!I81</f>
        <v>#VALUE!</v>
      </c>
      <c r="L31" s="122" t="str">
        <f>Builder_Template!K81</f>
        <v/>
      </c>
      <c r="M31" s="530">
        <f>Builder_Template!L81</f>
        <v>0</v>
      </c>
      <c r="N31" s="531"/>
      <c r="O31" s="291">
        <f>IF(R31&gt;0,INDEX(maxdata,MATCH($E$1,namelist,0),MATCH(R31,exercise,0))*IF(O$10&gt;0,O$10,1),0)</f>
        <v>0</v>
      </c>
      <c r="P31" s="304"/>
      <c r="Q31" s="305"/>
      <c r="R31" s="532">
        <f>Builder_Template!R81</f>
        <v>0</v>
      </c>
      <c r="S31" s="533"/>
      <c r="T31" s="306" t="str">
        <f>Builder_Template!S81</f>
        <v/>
      </c>
      <c r="U31" s="275" t="str">
        <f t="shared" si="0"/>
        <v/>
      </c>
      <c r="V31" s="281" t="str">
        <f t="shared" si="1"/>
        <v/>
      </c>
      <c r="W31" s="306" t="e">
        <f>Builder_Template!T81</f>
        <v>#VALUE!</v>
      </c>
      <c r="X31" s="307"/>
      <c r="Y31" s="308" t="e">
        <f>Builder_Template!W81</f>
        <v>#VALUE!</v>
      </c>
      <c r="Z31" s="309" t="str">
        <f>Builder_Template!Y81</f>
        <v/>
      </c>
      <c r="AA31" s="534">
        <f>Builder_Template!Z81</f>
        <v>0</v>
      </c>
      <c r="AB31" s="535"/>
      <c r="AC31" s="291">
        <f>IF(AF31&gt;0,INDEX(maxdata,MATCH($E$1,namelist,0),MATCH(AF31,exercise,0))*IF(AC$10&gt;0,AC$10,1),0)</f>
        <v>0</v>
      </c>
      <c r="AD31" s="304"/>
      <c r="AE31" s="305"/>
      <c r="AF31" s="532">
        <f>Builder_Template!AF81</f>
        <v>0</v>
      </c>
      <c r="AG31" s="533"/>
      <c r="AH31" s="306" t="str">
        <f>Builder_Template!AG81</f>
        <v/>
      </c>
      <c r="AI31" s="275" t="str">
        <f t="shared" si="2"/>
        <v/>
      </c>
      <c r="AJ31" s="281" t="str">
        <f t="shared" si="3"/>
        <v/>
      </c>
      <c r="AK31" s="306" t="e">
        <f>Builder_Template!AH81</f>
        <v>#VALUE!</v>
      </c>
      <c r="AL31" s="307"/>
      <c r="AM31" s="308" t="e">
        <f>Builder_Template!AK81</f>
        <v>#VALUE!</v>
      </c>
      <c r="AN31" s="309" t="str">
        <f>Builder_Template!AM81</f>
        <v/>
      </c>
      <c r="AO31" s="534">
        <f>Builder_Template!AN81</f>
        <v>0</v>
      </c>
      <c r="AP31" s="536"/>
      <c r="AQ31" s="61"/>
    </row>
    <row r="32" spans="1:43" ht="12.2" customHeight="1" thickBot="1" x14ac:dyDescent="0.25">
      <c r="A32" s="93"/>
      <c r="B32" s="94"/>
      <c r="C32" s="95">
        <f>IF(D32&gt;0,INDEX(maxdata,MATCH($E$1,namelist,0),MATCH(D32,exercise,0))*IF(C$10&gt;0,C$10,1),0)</f>
        <v>0</v>
      </c>
      <c r="D32" s="499">
        <f>Builder_Template!D82</f>
        <v>0</v>
      </c>
      <c r="E32" s="500"/>
      <c r="F32" s="96" t="str">
        <f>Builder_Template!E82</f>
        <v/>
      </c>
      <c r="G32" s="130" t="str">
        <f>IF(B32&gt;0,VLOOKUP(B32,linesystem,3,FALSE),"")</f>
        <v/>
      </c>
      <c r="H32" s="130" t="str">
        <f>IF(B32&gt;0,VLOOKUP(B32,linesystem,4,FALSE),"")</f>
        <v/>
      </c>
      <c r="I32" s="98" t="e">
        <f>Builder_Template!F82</f>
        <v>#VALUE!</v>
      </c>
      <c r="J32" s="99"/>
      <c r="K32" s="98" t="e">
        <f>Builder_Template!I82</f>
        <v>#VALUE!</v>
      </c>
      <c r="L32" s="99" t="str">
        <f>Builder_Template!K82</f>
        <v/>
      </c>
      <c r="M32" s="501">
        <f>Builder_Template!L82</f>
        <v>0</v>
      </c>
      <c r="N32" s="502"/>
      <c r="O32" s="291">
        <f>IF(R32&gt;0,INDEX(maxdata,MATCH($E$1,namelist,0),MATCH(R32,exercise,0))*IF(O$10&gt;0,O$10,1),0)</f>
        <v>0</v>
      </c>
      <c r="P32" s="298"/>
      <c r="Q32" s="299"/>
      <c r="R32" s="503">
        <f>Builder_Template!R82</f>
        <v>0</v>
      </c>
      <c r="S32" s="504"/>
      <c r="T32" s="294" t="str">
        <f>Builder_Template!S82</f>
        <v/>
      </c>
      <c r="U32" s="279" t="str">
        <f t="shared" si="0"/>
        <v/>
      </c>
      <c r="V32" s="282" t="str">
        <f t="shared" si="1"/>
        <v/>
      </c>
      <c r="W32" s="294" t="e">
        <f>Builder_Template!T82</f>
        <v>#VALUE!</v>
      </c>
      <c r="X32" s="295"/>
      <c r="Y32" s="296" t="e">
        <f>Builder_Template!W82</f>
        <v>#VALUE!</v>
      </c>
      <c r="Z32" s="297" t="str">
        <f>Builder_Template!Y82</f>
        <v/>
      </c>
      <c r="AA32" s="505">
        <f>Builder_Template!Z82</f>
        <v>0</v>
      </c>
      <c r="AB32" s="506"/>
      <c r="AC32" s="291">
        <f>IF(AF32&gt;0,INDEX(maxdata,MATCH($E$1,namelist,0),MATCH(AF32,exercise,0))*IF(AC$10&gt;0,AC$10,1),0)</f>
        <v>0</v>
      </c>
      <c r="AD32" s="298"/>
      <c r="AE32" s="299"/>
      <c r="AF32" s="503">
        <f>Builder_Template!AF82</f>
        <v>0</v>
      </c>
      <c r="AG32" s="504"/>
      <c r="AH32" s="294" t="str">
        <f>Builder_Template!AG82</f>
        <v/>
      </c>
      <c r="AI32" s="279" t="str">
        <f t="shared" si="2"/>
        <v/>
      </c>
      <c r="AJ32" s="282" t="str">
        <f t="shared" si="3"/>
        <v/>
      </c>
      <c r="AK32" s="294" t="e">
        <f>Builder_Template!AH82</f>
        <v>#VALUE!</v>
      </c>
      <c r="AL32" s="295"/>
      <c r="AM32" s="296" t="e">
        <f>Builder_Template!AK82</f>
        <v>#VALUE!</v>
      </c>
      <c r="AN32" s="297" t="str">
        <f>Builder_Template!AM82</f>
        <v/>
      </c>
      <c r="AO32" s="505">
        <f>Builder_Template!AN82</f>
        <v>0</v>
      </c>
      <c r="AP32" s="507"/>
      <c r="AQ32" s="61"/>
    </row>
    <row r="33" spans="1:43" s="113" customFormat="1" ht="12.2" customHeight="1" thickBot="1" x14ac:dyDescent="0.25">
      <c r="A33" s="102" t="s">
        <v>229</v>
      </c>
      <c r="B33" s="103"/>
      <c r="C33" s="104"/>
      <c r="D33" s="522" t="str">
        <f>Builder_Template!D83</f>
        <v/>
      </c>
      <c r="E33" s="405"/>
      <c r="F33" s="112"/>
      <c r="G33" s="106"/>
      <c r="H33" s="106"/>
      <c r="I33" s="107"/>
      <c r="J33" s="108"/>
      <c r="K33" s="109"/>
      <c r="L33" s="110"/>
      <c r="M33" s="523">
        <f>Builder_Template!L83</f>
        <v>0</v>
      </c>
      <c r="N33" s="524"/>
      <c r="O33" s="250"/>
      <c r="P33" s="251" t="s">
        <v>229</v>
      </c>
      <c r="Q33" s="252"/>
      <c r="R33" s="525" t="str">
        <f>Builder_Template!R83</f>
        <v/>
      </c>
      <c r="S33" s="403"/>
      <c r="T33" s="253"/>
      <c r="U33" s="254" t="e">
        <f t="shared" si="0"/>
        <v>#N/A</v>
      </c>
      <c r="V33" s="255" t="e">
        <f t="shared" si="1"/>
        <v>#N/A</v>
      </c>
      <c r="W33" s="256"/>
      <c r="X33" s="257"/>
      <c r="Y33" s="258"/>
      <c r="Z33" s="259"/>
      <c r="AA33" s="453">
        <f>Builder_Template!Z83</f>
        <v>0</v>
      </c>
      <c r="AB33" s="526"/>
      <c r="AC33" s="250"/>
      <c r="AD33" s="251" t="s">
        <v>229</v>
      </c>
      <c r="AE33" s="252"/>
      <c r="AF33" s="525" t="str">
        <f>Builder_Template!AF83</f>
        <v/>
      </c>
      <c r="AG33" s="403"/>
      <c r="AH33" s="253"/>
      <c r="AI33" s="254" t="e">
        <f t="shared" si="2"/>
        <v>#N/A</v>
      </c>
      <c r="AJ33" s="255" t="e">
        <f t="shared" si="3"/>
        <v>#N/A</v>
      </c>
      <c r="AK33" s="256"/>
      <c r="AL33" s="257"/>
      <c r="AM33" s="258"/>
      <c r="AN33" s="259"/>
      <c r="AO33" s="453">
        <f>Builder_Template!AN83</f>
        <v>0</v>
      </c>
      <c r="AP33" s="527"/>
      <c r="AQ33" s="61"/>
    </row>
    <row r="34" spans="1:43" ht="10.5" customHeight="1" thickBot="1" x14ac:dyDescent="0.25">
      <c r="A34" s="93"/>
      <c r="B34" s="94"/>
      <c r="C34" s="95">
        <f>IF(D34&gt;0,INDEX(maxdata,MATCH($E$1,namelist,0),MATCH(D34,exercise,0))*IF(C$10&gt;0,C$10,1),0)</f>
        <v>0</v>
      </c>
      <c r="D34" s="513">
        <f>Builder_Template!D84</f>
        <v>0</v>
      </c>
      <c r="E34" s="514"/>
      <c r="F34" s="117" t="str">
        <f>Builder_Template!E84</f>
        <v/>
      </c>
      <c r="G34" s="111" t="str">
        <f>IF(B34&gt;0,VLOOKUP(B34,linesystem,3,FALSE),"")</f>
        <v/>
      </c>
      <c r="H34" s="111" t="str">
        <f>IF(B34&gt;0,VLOOKUP(B34,linesystem,4,FALSE),"")</f>
        <v/>
      </c>
      <c r="I34" s="115" t="e">
        <f>Builder_Template!F84</f>
        <v>#VALUE!</v>
      </c>
      <c r="J34" s="116"/>
      <c r="K34" s="115" t="e">
        <f>Builder_Template!I84</f>
        <v>#VALUE!</v>
      </c>
      <c r="L34" s="116" t="str">
        <f>Builder_Template!K84</f>
        <v/>
      </c>
      <c r="M34" s="515">
        <f>Builder_Template!L84</f>
        <v>0</v>
      </c>
      <c r="N34" s="516"/>
      <c r="O34" s="291">
        <f>IF(R34&gt;0,INDEX(maxdata,MATCH($E$1,namelist,0),MATCH(R34,exercise,0))*IF(O$10&gt;0,O$10,1),0)</f>
        <v>0</v>
      </c>
      <c r="P34" s="298"/>
      <c r="Q34" s="299"/>
      <c r="R34" s="517">
        <f>Builder_Template!R84</f>
        <v>0</v>
      </c>
      <c r="S34" s="518"/>
      <c r="T34" s="300" t="str">
        <f>Builder_Template!S84</f>
        <v/>
      </c>
      <c r="U34" s="254" t="str">
        <f t="shared" si="0"/>
        <v/>
      </c>
      <c r="V34" s="255" t="str">
        <f t="shared" si="1"/>
        <v/>
      </c>
      <c r="W34" s="300" t="e">
        <f>Builder_Template!T84</f>
        <v>#VALUE!</v>
      </c>
      <c r="X34" s="301"/>
      <c r="Y34" s="302" t="e">
        <f>Builder_Template!W84</f>
        <v>#VALUE!</v>
      </c>
      <c r="Z34" s="303" t="str">
        <f>Builder_Template!Y84</f>
        <v/>
      </c>
      <c r="AA34" s="519">
        <f>Builder_Template!Z84</f>
        <v>0</v>
      </c>
      <c r="AB34" s="520"/>
      <c r="AC34" s="291">
        <f>IF(AF34&gt;0,INDEX(maxdata,MATCH($E$1,namelist,0),MATCH(AF34,exercise,0))*IF(AC$10&gt;0,AC$10,1),0)</f>
        <v>0</v>
      </c>
      <c r="AD34" s="298"/>
      <c r="AE34" s="299"/>
      <c r="AF34" s="517">
        <f>Builder_Template!AF84</f>
        <v>0</v>
      </c>
      <c r="AG34" s="518"/>
      <c r="AH34" s="300" t="str">
        <f>Builder_Template!AG84</f>
        <v/>
      </c>
      <c r="AI34" s="254" t="str">
        <f t="shared" si="2"/>
        <v/>
      </c>
      <c r="AJ34" s="255" t="str">
        <f t="shared" si="3"/>
        <v/>
      </c>
      <c r="AK34" s="300" t="e">
        <f>Builder_Template!AH84</f>
        <v>#VALUE!</v>
      </c>
      <c r="AL34" s="301"/>
      <c r="AM34" s="302" t="e">
        <f>Builder_Template!AK84</f>
        <v>#VALUE!</v>
      </c>
      <c r="AN34" s="303" t="str">
        <f>Builder_Template!AM84</f>
        <v/>
      </c>
      <c r="AO34" s="519">
        <f>Builder_Template!AN84</f>
        <v>0</v>
      </c>
      <c r="AP34" s="521"/>
      <c r="AQ34" s="61"/>
    </row>
    <row r="35" spans="1:43" s="113" customFormat="1" ht="13.5" thickBot="1" x14ac:dyDescent="0.25">
      <c r="A35" s="102" t="s">
        <v>229</v>
      </c>
      <c r="B35" s="103"/>
      <c r="C35" s="104"/>
      <c r="D35" s="522" t="str">
        <f>Builder_Template!D85</f>
        <v/>
      </c>
      <c r="E35" s="405"/>
      <c r="F35" s="112"/>
      <c r="G35" s="106"/>
      <c r="H35" s="106"/>
      <c r="I35" s="107"/>
      <c r="J35" s="108"/>
      <c r="K35" s="109"/>
      <c r="L35" s="118"/>
      <c r="M35" s="537">
        <f>Builder_Template!L85</f>
        <v>0</v>
      </c>
      <c r="N35" s="538"/>
      <c r="O35" s="250"/>
      <c r="P35" s="251" t="s">
        <v>229</v>
      </c>
      <c r="Q35" s="252"/>
      <c r="R35" s="525" t="str">
        <f>Builder_Template!R85</f>
        <v/>
      </c>
      <c r="S35" s="403"/>
      <c r="T35" s="253"/>
      <c r="U35" s="254" t="e">
        <f t="shared" si="0"/>
        <v>#N/A</v>
      </c>
      <c r="V35" s="255" t="e">
        <f t="shared" si="1"/>
        <v>#N/A</v>
      </c>
      <c r="W35" s="256"/>
      <c r="X35" s="257"/>
      <c r="Y35" s="258"/>
      <c r="Z35" s="265"/>
      <c r="AA35" s="459">
        <f>Builder_Template!Z85</f>
        <v>0</v>
      </c>
      <c r="AB35" s="539"/>
      <c r="AC35" s="250"/>
      <c r="AD35" s="251" t="s">
        <v>229</v>
      </c>
      <c r="AE35" s="252"/>
      <c r="AF35" s="525" t="str">
        <f>Builder_Template!AF85</f>
        <v/>
      </c>
      <c r="AG35" s="403"/>
      <c r="AH35" s="253"/>
      <c r="AI35" s="254" t="e">
        <f t="shared" si="2"/>
        <v>#N/A</v>
      </c>
      <c r="AJ35" s="255" t="e">
        <f t="shared" si="3"/>
        <v>#N/A</v>
      </c>
      <c r="AK35" s="256"/>
      <c r="AL35" s="257"/>
      <c r="AM35" s="258"/>
      <c r="AN35" s="265"/>
      <c r="AO35" s="459">
        <f>Builder_Template!AN85</f>
        <v>0</v>
      </c>
      <c r="AP35" s="540"/>
      <c r="AQ35" s="61"/>
    </row>
    <row r="36" spans="1:43" ht="13.5" customHeight="1" thickBot="1" x14ac:dyDescent="0.25">
      <c r="A36" s="93"/>
      <c r="B36" s="94"/>
      <c r="C36" s="95">
        <f>IF(D36&gt;0,INDEX(maxdata,MATCH($E$1,namelist,0),MATCH(D36,exercise,0))*IF(C$10&gt;0,C$10,1),0)</f>
        <v>0</v>
      </c>
      <c r="D36" s="528">
        <f>Builder_Template!D86</f>
        <v>0</v>
      </c>
      <c r="E36" s="529"/>
      <c r="F36" s="126" t="str">
        <f>Builder_Template!E86</f>
        <v/>
      </c>
      <c r="G36" s="120" t="str">
        <f>IF(B36&gt;0,VLOOKUP(B36,linesystem,3,FALSE),"")</f>
        <v/>
      </c>
      <c r="H36" s="120" t="str">
        <f>IF(B36&gt;0,VLOOKUP(B36,linesystem,4,FALSE),"")</f>
        <v/>
      </c>
      <c r="I36" s="121" t="e">
        <f>Builder_Template!F86</f>
        <v>#VALUE!</v>
      </c>
      <c r="J36" s="122"/>
      <c r="K36" s="121" t="e">
        <f>Builder_Template!I86</f>
        <v>#VALUE!</v>
      </c>
      <c r="L36" s="122" t="str">
        <f>Builder_Template!K86</f>
        <v/>
      </c>
      <c r="M36" s="530">
        <f>Builder_Template!L86</f>
        <v>0</v>
      </c>
      <c r="N36" s="531"/>
      <c r="O36" s="291">
        <f>IF(R36&gt;0,INDEX(maxdata,MATCH($E$1,namelist,0),MATCH(R36,exercise,0))*IF(O$10&gt;0,O$10,1),0)</f>
        <v>0</v>
      </c>
      <c r="P36" s="298"/>
      <c r="Q36" s="299"/>
      <c r="R36" s="532">
        <f>Builder_Template!R86</f>
        <v>0</v>
      </c>
      <c r="S36" s="533"/>
      <c r="T36" s="306" t="str">
        <f>Builder_Template!S86</f>
        <v/>
      </c>
      <c r="U36" s="269" t="str">
        <f t="shared" si="0"/>
        <v/>
      </c>
      <c r="V36" s="270" t="str">
        <f t="shared" si="1"/>
        <v/>
      </c>
      <c r="W36" s="306" t="e">
        <f>Builder_Template!T86</f>
        <v>#VALUE!</v>
      </c>
      <c r="X36" s="307"/>
      <c r="Y36" s="308" t="e">
        <f>Builder_Template!W86</f>
        <v>#VALUE!</v>
      </c>
      <c r="Z36" s="309" t="str">
        <f>Builder_Template!Y86</f>
        <v/>
      </c>
      <c r="AA36" s="534">
        <f>Builder_Template!Z86</f>
        <v>0</v>
      </c>
      <c r="AB36" s="535"/>
      <c r="AC36" s="291">
        <f>IF(AF36&gt;0,INDEX(maxdata,MATCH($E$1,namelist,0),MATCH(AF36,exercise,0))*IF(AC$10&gt;0,AC$10,1),0)</f>
        <v>0</v>
      </c>
      <c r="AD36" s="298"/>
      <c r="AE36" s="299"/>
      <c r="AF36" s="532">
        <f>Builder_Template!AF86</f>
        <v>0</v>
      </c>
      <c r="AG36" s="533"/>
      <c r="AH36" s="306" t="str">
        <f>Builder_Template!AG86</f>
        <v/>
      </c>
      <c r="AI36" s="269" t="str">
        <f t="shared" si="2"/>
        <v/>
      </c>
      <c r="AJ36" s="270" t="str">
        <f t="shared" si="3"/>
        <v/>
      </c>
      <c r="AK36" s="306" t="e">
        <f>Builder_Template!AH86</f>
        <v>#VALUE!</v>
      </c>
      <c r="AL36" s="307"/>
      <c r="AM36" s="308" t="e">
        <f>Builder_Template!AK86</f>
        <v>#VALUE!</v>
      </c>
      <c r="AN36" s="309" t="str">
        <f>Builder_Template!AM86</f>
        <v/>
      </c>
      <c r="AO36" s="534">
        <f>Builder_Template!AN86</f>
        <v>0</v>
      </c>
      <c r="AP36" s="536"/>
      <c r="AQ36" s="61"/>
    </row>
    <row r="37" spans="1:43" ht="12.2" customHeight="1" thickBot="1" x14ac:dyDescent="0.25">
      <c r="A37" s="100"/>
      <c r="B37" s="101"/>
      <c r="C37" s="95">
        <f>IF(D37&gt;0,INDEX(maxdata,MATCH($E$1,namelist,0),MATCH(D37,exercise,0))*IF(C$10&gt;0,C$10,1),0)</f>
        <v>0</v>
      </c>
      <c r="D37" s="499">
        <f>Builder_Template!D87</f>
        <v>0</v>
      </c>
      <c r="E37" s="500"/>
      <c r="F37" s="96" t="str">
        <f>Builder_Template!E87</f>
        <v/>
      </c>
      <c r="G37" s="97" t="str">
        <f>IF(B37&gt;0,VLOOKUP(B37,linesystem,3,FALSE),"")</f>
        <v/>
      </c>
      <c r="H37" s="97" t="str">
        <f>IF(B37&gt;0,VLOOKUP(B37,linesystem,4,FALSE),"")</f>
        <v/>
      </c>
      <c r="I37" s="98" t="e">
        <f>Builder_Template!F87</f>
        <v>#VALUE!</v>
      </c>
      <c r="J37" s="99"/>
      <c r="K37" s="98" t="e">
        <f>Builder_Template!I87</f>
        <v>#VALUE!</v>
      </c>
      <c r="L37" s="99" t="str">
        <f>Builder_Template!K87</f>
        <v/>
      </c>
      <c r="M37" s="501">
        <f>Builder_Template!L87</f>
        <v>0</v>
      </c>
      <c r="N37" s="502"/>
      <c r="O37" s="291">
        <f>IF(R37&gt;0,INDEX(maxdata,MATCH($E$1,namelist,0),MATCH(R37,exercise,0))*IF(O$10&gt;0,O$10,1),0)</f>
        <v>0</v>
      </c>
      <c r="P37" s="292"/>
      <c r="Q37" s="293"/>
      <c r="R37" s="503">
        <f>Builder_Template!R87</f>
        <v>0</v>
      </c>
      <c r="S37" s="504"/>
      <c r="T37" s="294" t="str">
        <f>Builder_Template!S87</f>
        <v/>
      </c>
      <c r="U37" s="243" t="str">
        <f t="shared" si="0"/>
        <v/>
      </c>
      <c r="V37" s="244" t="str">
        <f t="shared" si="1"/>
        <v/>
      </c>
      <c r="W37" s="294" t="e">
        <f>Builder_Template!T87</f>
        <v>#VALUE!</v>
      </c>
      <c r="X37" s="295"/>
      <c r="Y37" s="296" t="e">
        <f>Builder_Template!W87</f>
        <v>#VALUE!</v>
      </c>
      <c r="Z37" s="297" t="str">
        <f>Builder_Template!Y87</f>
        <v/>
      </c>
      <c r="AA37" s="505">
        <f>Builder_Template!Z87</f>
        <v>0</v>
      </c>
      <c r="AB37" s="506"/>
      <c r="AC37" s="291">
        <f>IF(AF37&gt;0,INDEX(maxdata,MATCH($E$1,namelist,0),MATCH(AF37,exercise,0))*IF(AC$10&gt;0,AC$10,1),0)</f>
        <v>0</v>
      </c>
      <c r="AD37" s="292"/>
      <c r="AE37" s="293"/>
      <c r="AF37" s="503">
        <f>Builder_Template!AF87</f>
        <v>0</v>
      </c>
      <c r="AG37" s="504"/>
      <c r="AH37" s="294" t="str">
        <f>Builder_Template!AG87</f>
        <v/>
      </c>
      <c r="AI37" s="243" t="str">
        <f t="shared" si="2"/>
        <v/>
      </c>
      <c r="AJ37" s="244" t="str">
        <f t="shared" si="3"/>
        <v/>
      </c>
      <c r="AK37" s="294" t="e">
        <f>Builder_Template!AH87</f>
        <v>#VALUE!</v>
      </c>
      <c r="AL37" s="295"/>
      <c r="AM37" s="296" t="e">
        <f>Builder_Template!AK87</f>
        <v>#VALUE!</v>
      </c>
      <c r="AN37" s="297" t="str">
        <f>Builder_Template!AM87</f>
        <v/>
      </c>
      <c r="AO37" s="505">
        <f>Builder_Template!AN87</f>
        <v>0</v>
      </c>
      <c r="AP37" s="507"/>
      <c r="AQ37" s="61"/>
    </row>
    <row r="38" spans="1:43" s="113" customFormat="1" ht="12.2" customHeight="1" thickBot="1" x14ac:dyDescent="0.25">
      <c r="A38" s="102" t="s">
        <v>229</v>
      </c>
      <c r="B38" s="103"/>
      <c r="C38" s="104"/>
      <c r="D38" s="522" t="str">
        <f>Builder_Template!D88</f>
        <v/>
      </c>
      <c r="E38" s="405"/>
      <c r="F38" s="112"/>
      <c r="G38" s="106"/>
      <c r="H38" s="106"/>
      <c r="I38" s="107"/>
      <c r="J38" s="108"/>
      <c r="K38" s="109"/>
      <c r="L38" s="110"/>
      <c r="M38" s="523">
        <f>Builder_Template!L88</f>
        <v>0</v>
      </c>
      <c r="N38" s="524"/>
      <c r="O38" s="250"/>
      <c r="P38" s="251" t="s">
        <v>229</v>
      </c>
      <c r="Q38" s="252"/>
      <c r="R38" s="525" t="str">
        <f>Builder_Template!R88</f>
        <v/>
      </c>
      <c r="S38" s="403"/>
      <c r="T38" s="253"/>
      <c r="U38" s="254" t="e">
        <f t="shared" si="0"/>
        <v>#N/A</v>
      </c>
      <c r="V38" s="255" t="e">
        <f t="shared" si="1"/>
        <v>#N/A</v>
      </c>
      <c r="W38" s="256"/>
      <c r="X38" s="257"/>
      <c r="Y38" s="258"/>
      <c r="Z38" s="259"/>
      <c r="AA38" s="453">
        <f>Builder_Template!Z88</f>
        <v>0</v>
      </c>
      <c r="AB38" s="526"/>
      <c r="AC38" s="250"/>
      <c r="AD38" s="251" t="s">
        <v>229</v>
      </c>
      <c r="AE38" s="252"/>
      <c r="AF38" s="525" t="str">
        <f>Builder_Template!AF88</f>
        <v/>
      </c>
      <c r="AG38" s="403"/>
      <c r="AH38" s="253"/>
      <c r="AI38" s="254" t="e">
        <f t="shared" si="2"/>
        <v>#N/A</v>
      </c>
      <c r="AJ38" s="255" t="e">
        <f t="shared" si="3"/>
        <v>#N/A</v>
      </c>
      <c r="AK38" s="256"/>
      <c r="AL38" s="257"/>
      <c r="AM38" s="258"/>
      <c r="AN38" s="259"/>
      <c r="AO38" s="453">
        <f>Builder_Template!AN88</f>
        <v>0</v>
      </c>
      <c r="AP38" s="527"/>
      <c r="AQ38" s="61"/>
    </row>
    <row r="39" spans="1:43" ht="12.2" customHeight="1" thickBot="1" x14ac:dyDescent="0.25">
      <c r="A39" s="93"/>
      <c r="B39" s="94"/>
      <c r="C39" s="95">
        <f>IF(D39&gt;0,INDEX(maxdata,MATCH($E$1,namelist,0),MATCH(D39,exercise,0))*IF(C$10&gt;0,C$10,1),0)</f>
        <v>0</v>
      </c>
      <c r="D39" s="513">
        <f>Builder_Template!D89</f>
        <v>0</v>
      </c>
      <c r="E39" s="514"/>
      <c r="F39" s="117" t="str">
        <f>Builder_Template!E89</f>
        <v/>
      </c>
      <c r="G39" s="111" t="str">
        <f>IF(B39&gt;0,VLOOKUP(B39,linesystem,3,FALSE),"")</f>
        <v/>
      </c>
      <c r="H39" s="111" t="str">
        <f>IF(B39&gt;0,VLOOKUP(B39,linesystem,4,FALSE),"")</f>
        <v/>
      </c>
      <c r="I39" s="115" t="e">
        <f>Builder_Template!F89</f>
        <v>#VALUE!</v>
      </c>
      <c r="J39" s="116"/>
      <c r="K39" s="115" t="e">
        <f>Builder_Template!I89</f>
        <v>#VALUE!</v>
      </c>
      <c r="L39" s="116" t="str">
        <f>Builder_Template!K89</f>
        <v/>
      </c>
      <c r="M39" s="515">
        <f>Builder_Template!L89</f>
        <v>0</v>
      </c>
      <c r="N39" s="516"/>
      <c r="O39" s="291">
        <f>IF(R39&gt;0,INDEX(maxdata,MATCH($E$1,namelist,0),MATCH(R39,exercise,0))*IF(O$10&gt;0,O$10,1),0)</f>
        <v>0</v>
      </c>
      <c r="P39" s="298"/>
      <c r="Q39" s="299"/>
      <c r="R39" s="517">
        <f>Builder_Template!R89</f>
        <v>0</v>
      </c>
      <c r="S39" s="518"/>
      <c r="T39" s="300" t="str">
        <f>Builder_Template!S89</f>
        <v/>
      </c>
      <c r="U39" s="254" t="str">
        <f t="shared" si="0"/>
        <v/>
      </c>
      <c r="V39" s="255" t="str">
        <f t="shared" si="1"/>
        <v/>
      </c>
      <c r="W39" s="300" t="e">
        <f>Builder_Template!T89</f>
        <v>#VALUE!</v>
      </c>
      <c r="X39" s="301"/>
      <c r="Y39" s="302" t="e">
        <f>Builder_Template!W89</f>
        <v>#VALUE!</v>
      </c>
      <c r="Z39" s="303" t="str">
        <f>Builder_Template!Y89</f>
        <v/>
      </c>
      <c r="AA39" s="519">
        <f>Builder_Template!Z89</f>
        <v>0</v>
      </c>
      <c r="AB39" s="520"/>
      <c r="AC39" s="291">
        <f>IF(AF39&gt;0,INDEX(maxdata,MATCH($E$1,namelist,0),MATCH(AF39,exercise,0))*IF(AC$10&gt;0,AC$10,1),0)</f>
        <v>0</v>
      </c>
      <c r="AD39" s="298"/>
      <c r="AE39" s="299"/>
      <c r="AF39" s="517">
        <f>Builder_Template!AF89</f>
        <v>0</v>
      </c>
      <c r="AG39" s="518"/>
      <c r="AH39" s="300" t="str">
        <f>Builder_Template!AG89</f>
        <v/>
      </c>
      <c r="AI39" s="254" t="str">
        <f t="shared" si="2"/>
        <v/>
      </c>
      <c r="AJ39" s="255" t="str">
        <f t="shared" si="3"/>
        <v/>
      </c>
      <c r="AK39" s="300" t="e">
        <f>Builder_Template!AH89</f>
        <v>#VALUE!</v>
      </c>
      <c r="AL39" s="301"/>
      <c r="AM39" s="302" t="e">
        <f>Builder_Template!AK89</f>
        <v>#VALUE!</v>
      </c>
      <c r="AN39" s="303" t="str">
        <f>Builder_Template!AM89</f>
        <v/>
      </c>
      <c r="AO39" s="519">
        <f>Builder_Template!AN89</f>
        <v>0</v>
      </c>
      <c r="AP39" s="521"/>
      <c r="AQ39" s="61"/>
    </row>
    <row r="40" spans="1:43" s="113" customFormat="1" ht="12.2" customHeight="1" thickBot="1" x14ac:dyDescent="0.25">
      <c r="A40" s="102" t="s">
        <v>229</v>
      </c>
      <c r="B40" s="103"/>
      <c r="C40" s="104"/>
      <c r="D40" s="522" t="str">
        <f>Builder_Template!D90</f>
        <v/>
      </c>
      <c r="E40" s="405"/>
      <c r="F40" s="112"/>
      <c r="G40" s="106"/>
      <c r="H40" s="106"/>
      <c r="I40" s="107"/>
      <c r="J40" s="108"/>
      <c r="K40" s="109"/>
      <c r="L40" s="118"/>
      <c r="M40" s="537">
        <f>Builder_Template!L90</f>
        <v>0</v>
      </c>
      <c r="N40" s="538"/>
      <c r="O40" s="250"/>
      <c r="P40" s="251" t="s">
        <v>229</v>
      </c>
      <c r="Q40" s="252"/>
      <c r="R40" s="525" t="str">
        <f>Builder_Template!R90</f>
        <v/>
      </c>
      <c r="S40" s="403"/>
      <c r="T40" s="253"/>
      <c r="U40" s="254" t="e">
        <f t="shared" si="0"/>
        <v>#N/A</v>
      </c>
      <c r="V40" s="255" t="e">
        <f t="shared" si="1"/>
        <v>#N/A</v>
      </c>
      <c r="W40" s="256"/>
      <c r="X40" s="257"/>
      <c r="Y40" s="258"/>
      <c r="Z40" s="265"/>
      <c r="AA40" s="459">
        <f>Builder_Template!Z90</f>
        <v>0</v>
      </c>
      <c r="AB40" s="539"/>
      <c r="AC40" s="250"/>
      <c r="AD40" s="251" t="s">
        <v>229</v>
      </c>
      <c r="AE40" s="252"/>
      <c r="AF40" s="525" t="str">
        <f>Builder_Template!AF90</f>
        <v/>
      </c>
      <c r="AG40" s="403"/>
      <c r="AH40" s="253"/>
      <c r="AI40" s="254" t="e">
        <f t="shared" si="2"/>
        <v>#N/A</v>
      </c>
      <c r="AJ40" s="255" t="e">
        <f t="shared" si="3"/>
        <v>#N/A</v>
      </c>
      <c r="AK40" s="256"/>
      <c r="AL40" s="257"/>
      <c r="AM40" s="258"/>
      <c r="AN40" s="265"/>
      <c r="AO40" s="459">
        <f>Builder_Template!AN90</f>
        <v>0</v>
      </c>
      <c r="AP40" s="540"/>
      <c r="AQ40" s="61"/>
    </row>
    <row r="41" spans="1:43" ht="12.2" customHeight="1" thickBot="1" x14ac:dyDescent="0.25">
      <c r="A41" s="123"/>
      <c r="B41" s="124"/>
      <c r="C41" s="95">
        <f>IF(D41&gt;0,INDEX(maxdata,MATCH($E$1,namelist,0),MATCH(D41,exercise,0))*IF(C$10&gt;0,C$10,1),0)</f>
        <v>0</v>
      </c>
      <c r="D41" s="528">
        <f>Builder_Template!D91</f>
        <v>0</v>
      </c>
      <c r="E41" s="529"/>
      <c r="F41" s="126" t="str">
        <f>Builder_Template!E91</f>
        <v/>
      </c>
      <c r="G41" s="127" t="str">
        <f>IF(B41&gt;0,VLOOKUP(B41,linesystem,3,FALSE),"")</f>
        <v/>
      </c>
      <c r="H41" s="127" t="str">
        <f>IF(B41&gt;0,VLOOKUP(B41,linesystem,4,FALSE),"")</f>
        <v/>
      </c>
      <c r="I41" s="121" t="e">
        <f>Builder_Template!F91</f>
        <v>#VALUE!</v>
      </c>
      <c r="J41" s="122"/>
      <c r="K41" s="121" t="e">
        <f>Builder_Template!I91</f>
        <v>#VALUE!</v>
      </c>
      <c r="L41" s="122" t="str">
        <f>Builder_Template!K91</f>
        <v/>
      </c>
      <c r="M41" s="530">
        <f>Builder_Template!L91</f>
        <v>0</v>
      </c>
      <c r="N41" s="531"/>
      <c r="O41" s="291">
        <f>IF(R41&gt;0,INDEX(maxdata,MATCH($E$1,namelist,0),MATCH(R41,exercise,0))*IF(O$10&gt;0,O$10,1),0)</f>
        <v>0</v>
      </c>
      <c r="P41" s="304"/>
      <c r="Q41" s="305"/>
      <c r="R41" s="532">
        <f>Builder_Template!R91</f>
        <v>0</v>
      </c>
      <c r="S41" s="533"/>
      <c r="T41" s="306" t="str">
        <f>Builder_Template!S91</f>
        <v/>
      </c>
      <c r="U41" s="275" t="str">
        <f t="shared" si="0"/>
        <v/>
      </c>
      <c r="V41" s="281" t="str">
        <f t="shared" si="1"/>
        <v/>
      </c>
      <c r="W41" s="306" t="e">
        <f>Builder_Template!T91</f>
        <v>#VALUE!</v>
      </c>
      <c r="X41" s="307"/>
      <c r="Y41" s="308" t="e">
        <f>Builder_Template!W91</f>
        <v>#VALUE!</v>
      </c>
      <c r="Z41" s="309" t="str">
        <f>Builder_Template!Y91</f>
        <v/>
      </c>
      <c r="AA41" s="534">
        <f>Builder_Template!Z91</f>
        <v>0</v>
      </c>
      <c r="AB41" s="535"/>
      <c r="AC41" s="291">
        <f>IF(AF41&gt;0,INDEX(maxdata,MATCH($E$1,namelist,0),MATCH(AF41,exercise,0))*IF(AC$10&gt;0,AC$10,1),0)</f>
        <v>0</v>
      </c>
      <c r="AD41" s="304"/>
      <c r="AE41" s="305"/>
      <c r="AF41" s="532">
        <f>Builder_Template!AF91</f>
        <v>0</v>
      </c>
      <c r="AG41" s="533"/>
      <c r="AH41" s="306" t="str">
        <f>Builder_Template!AG91</f>
        <v/>
      </c>
      <c r="AI41" s="275" t="str">
        <f t="shared" si="2"/>
        <v/>
      </c>
      <c r="AJ41" s="281" t="str">
        <f t="shared" si="3"/>
        <v/>
      </c>
      <c r="AK41" s="306" t="e">
        <f>Builder_Template!AH91</f>
        <v>#VALUE!</v>
      </c>
      <c r="AL41" s="307"/>
      <c r="AM41" s="308" t="e">
        <f>Builder_Template!AK91</f>
        <v>#VALUE!</v>
      </c>
      <c r="AN41" s="309" t="str">
        <f>Builder_Template!AM91</f>
        <v/>
      </c>
      <c r="AO41" s="534">
        <f>Builder_Template!AN91</f>
        <v>0</v>
      </c>
      <c r="AP41" s="536"/>
      <c r="AQ41" s="61"/>
    </row>
    <row r="42" spans="1:43" ht="12.2" customHeight="1" thickBot="1" x14ac:dyDescent="0.25">
      <c r="A42" s="93"/>
      <c r="B42" s="94"/>
      <c r="C42" s="95">
        <f>IF(D42&gt;0,INDEX(maxdata,MATCH($E$1,namelist,0),MATCH(D42,exercise,0))*IF(C$10&gt;0,C$10,1),0)</f>
        <v>0</v>
      </c>
      <c r="D42" s="499">
        <f>Builder_Template!D92</f>
        <v>0</v>
      </c>
      <c r="E42" s="500"/>
      <c r="F42" s="96" t="str">
        <f>Builder_Template!E92</f>
        <v/>
      </c>
      <c r="G42" s="130" t="str">
        <f>IF(B42&gt;0,VLOOKUP(B42,linesystem,3,FALSE),"")</f>
        <v/>
      </c>
      <c r="H42" s="130" t="str">
        <f>IF(B42&gt;0,VLOOKUP(B42,linesystem,4,FALSE),"")</f>
        <v/>
      </c>
      <c r="I42" s="98" t="e">
        <f>Builder_Template!F92</f>
        <v>#VALUE!</v>
      </c>
      <c r="J42" s="99"/>
      <c r="K42" s="98" t="e">
        <f>Builder_Template!I92</f>
        <v>#VALUE!</v>
      </c>
      <c r="L42" s="99" t="str">
        <f>Builder_Template!K92</f>
        <v/>
      </c>
      <c r="M42" s="501">
        <f>Builder_Template!L92</f>
        <v>0</v>
      </c>
      <c r="N42" s="502"/>
      <c r="O42" s="291">
        <f>IF(R42&gt;0,INDEX(maxdata,MATCH($E$1,namelist,0),MATCH(R42,exercise,0))*IF(O$10&gt;0,O$10,1),0)</f>
        <v>0</v>
      </c>
      <c r="P42" s="298"/>
      <c r="Q42" s="299"/>
      <c r="R42" s="503">
        <f>Builder_Template!R92</f>
        <v>0</v>
      </c>
      <c r="S42" s="504"/>
      <c r="T42" s="294" t="str">
        <f>Builder_Template!S92</f>
        <v/>
      </c>
      <c r="U42" s="279" t="str">
        <f t="shared" si="0"/>
        <v/>
      </c>
      <c r="V42" s="282" t="str">
        <f t="shared" si="1"/>
        <v/>
      </c>
      <c r="W42" s="294" t="e">
        <f>Builder_Template!T92</f>
        <v>#VALUE!</v>
      </c>
      <c r="X42" s="295"/>
      <c r="Y42" s="296" t="e">
        <f>Builder_Template!W92</f>
        <v>#VALUE!</v>
      </c>
      <c r="Z42" s="297" t="str">
        <f>Builder_Template!Y92</f>
        <v/>
      </c>
      <c r="AA42" s="505">
        <f>Builder_Template!Z92</f>
        <v>0</v>
      </c>
      <c r="AB42" s="506"/>
      <c r="AC42" s="291">
        <f>IF(AF42&gt;0,INDEX(maxdata,MATCH($E$1,namelist,0),MATCH(AF42,exercise,0))*IF(AC$10&gt;0,AC$10,1),0)</f>
        <v>0</v>
      </c>
      <c r="AD42" s="298"/>
      <c r="AE42" s="299"/>
      <c r="AF42" s="503">
        <f>Builder_Template!AF92</f>
        <v>0</v>
      </c>
      <c r="AG42" s="504"/>
      <c r="AH42" s="294" t="str">
        <f>Builder_Template!AG92</f>
        <v/>
      </c>
      <c r="AI42" s="279" t="str">
        <f t="shared" si="2"/>
        <v/>
      </c>
      <c r="AJ42" s="282" t="str">
        <f t="shared" si="3"/>
        <v/>
      </c>
      <c r="AK42" s="294" t="e">
        <f>Builder_Template!AH92</f>
        <v>#VALUE!</v>
      </c>
      <c r="AL42" s="295"/>
      <c r="AM42" s="296" t="e">
        <f>Builder_Template!AK92</f>
        <v>#VALUE!</v>
      </c>
      <c r="AN42" s="297" t="str">
        <f>Builder_Template!AM92</f>
        <v/>
      </c>
      <c r="AO42" s="505">
        <f>Builder_Template!AN92</f>
        <v>0</v>
      </c>
      <c r="AP42" s="507"/>
      <c r="AQ42" s="61"/>
    </row>
    <row r="43" spans="1:43" s="113" customFormat="1" ht="12.2" customHeight="1" thickBot="1" x14ac:dyDescent="0.25">
      <c r="A43" s="102" t="s">
        <v>229</v>
      </c>
      <c r="B43" s="103"/>
      <c r="C43" s="104"/>
      <c r="D43" s="522" t="str">
        <f>Builder_Template!D93</f>
        <v/>
      </c>
      <c r="E43" s="405"/>
      <c r="F43" s="112"/>
      <c r="G43" s="106"/>
      <c r="H43" s="106"/>
      <c r="I43" s="107"/>
      <c r="J43" s="108"/>
      <c r="K43" s="109"/>
      <c r="L43" s="110"/>
      <c r="M43" s="523">
        <f>Builder_Template!L93</f>
        <v>0</v>
      </c>
      <c r="N43" s="524"/>
      <c r="O43" s="250"/>
      <c r="P43" s="251" t="s">
        <v>229</v>
      </c>
      <c r="Q43" s="252"/>
      <c r="R43" s="525" t="str">
        <f>Builder_Template!R93</f>
        <v/>
      </c>
      <c r="S43" s="403"/>
      <c r="T43" s="253"/>
      <c r="U43" s="254" t="e">
        <f t="shared" si="0"/>
        <v>#N/A</v>
      </c>
      <c r="V43" s="255" t="e">
        <f t="shared" si="1"/>
        <v>#N/A</v>
      </c>
      <c r="W43" s="256"/>
      <c r="X43" s="257"/>
      <c r="Y43" s="258"/>
      <c r="Z43" s="259"/>
      <c r="AA43" s="453">
        <f>Builder_Template!Z93</f>
        <v>0</v>
      </c>
      <c r="AB43" s="526"/>
      <c r="AC43" s="250"/>
      <c r="AD43" s="251" t="s">
        <v>229</v>
      </c>
      <c r="AE43" s="252"/>
      <c r="AF43" s="525" t="str">
        <f>Builder_Template!AF93</f>
        <v/>
      </c>
      <c r="AG43" s="403"/>
      <c r="AH43" s="253"/>
      <c r="AI43" s="254" t="e">
        <f t="shared" si="2"/>
        <v>#N/A</v>
      </c>
      <c r="AJ43" s="255" t="e">
        <f t="shared" si="3"/>
        <v>#N/A</v>
      </c>
      <c r="AK43" s="256"/>
      <c r="AL43" s="257"/>
      <c r="AM43" s="258"/>
      <c r="AN43" s="259"/>
      <c r="AO43" s="453">
        <f>Builder_Template!AN93</f>
        <v>0</v>
      </c>
      <c r="AP43" s="527"/>
      <c r="AQ43" s="61"/>
    </row>
    <row r="44" spans="1:43" ht="12.2" customHeight="1" thickBot="1" x14ac:dyDescent="0.25">
      <c r="A44" s="93"/>
      <c r="B44" s="94"/>
      <c r="C44" s="95">
        <f>IF(D44&gt;0,INDEX(maxdata,MATCH($E$1,namelist,0),MATCH(D44,exercise,0))*IF(C$10&gt;0,C$10,1),0)</f>
        <v>0</v>
      </c>
      <c r="D44" s="513">
        <f>Builder_Template!D94</f>
        <v>0</v>
      </c>
      <c r="E44" s="514"/>
      <c r="F44" s="117" t="str">
        <f>Builder_Template!E94</f>
        <v/>
      </c>
      <c r="G44" s="111" t="str">
        <f>IF(B44&gt;0,VLOOKUP(B44,linesystem,3,FALSE),"")</f>
        <v/>
      </c>
      <c r="H44" s="111" t="str">
        <f>IF(B44&gt;0,VLOOKUP(B44,linesystem,4,FALSE),"")</f>
        <v/>
      </c>
      <c r="I44" s="115" t="e">
        <f>Builder_Template!F94</f>
        <v>#VALUE!</v>
      </c>
      <c r="J44" s="116"/>
      <c r="K44" s="115" t="e">
        <f>Builder_Template!I94</f>
        <v>#VALUE!</v>
      </c>
      <c r="L44" s="116" t="str">
        <f>Builder_Template!K94</f>
        <v/>
      </c>
      <c r="M44" s="515">
        <f>Builder_Template!L94</f>
        <v>0</v>
      </c>
      <c r="N44" s="516"/>
      <c r="O44" s="291">
        <f>IF(R44&gt;0,INDEX(maxdata,MATCH($E$1,namelist,0),MATCH(R44,exercise,0))*IF(O$10&gt;0,O$10,1),0)</f>
        <v>0</v>
      </c>
      <c r="P44" s="298"/>
      <c r="Q44" s="299"/>
      <c r="R44" s="517">
        <f>Builder_Template!R94</f>
        <v>0</v>
      </c>
      <c r="S44" s="518"/>
      <c r="T44" s="300" t="str">
        <f>Builder_Template!S94</f>
        <v/>
      </c>
      <c r="U44" s="254" t="str">
        <f t="shared" si="0"/>
        <v/>
      </c>
      <c r="V44" s="255" t="str">
        <f t="shared" si="1"/>
        <v/>
      </c>
      <c r="W44" s="300" t="e">
        <f>Builder_Template!T94</f>
        <v>#VALUE!</v>
      </c>
      <c r="X44" s="301"/>
      <c r="Y44" s="302" t="e">
        <f>Builder_Template!W94</f>
        <v>#VALUE!</v>
      </c>
      <c r="Z44" s="303" t="str">
        <f>Builder_Template!Y94</f>
        <v/>
      </c>
      <c r="AA44" s="519">
        <f>Builder_Template!Z94</f>
        <v>0</v>
      </c>
      <c r="AB44" s="520"/>
      <c r="AC44" s="291">
        <f>IF(AF44&gt;0,INDEX(maxdata,MATCH($E$1,namelist,0),MATCH(AF44,exercise,0))*IF(AC$10&gt;0,AC$10,1),0)</f>
        <v>0</v>
      </c>
      <c r="AD44" s="298"/>
      <c r="AE44" s="299"/>
      <c r="AF44" s="517">
        <f>Builder_Template!AF94</f>
        <v>0</v>
      </c>
      <c r="AG44" s="518"/>
      <c r="AH44" s="300" t="str">
        <f>Builder_Template!AG94</f>
        <v/>
      </c>
      <c r="AI44" s="254" t="str">
        <f t="shared" si="2"/>
        <v/>
      </c>
      <c r="AJ44" s="255" t="str">
        <f t="shared" si="3"/>
        <v/>
      </c>
      <c r="AK44" s="300" t="e">
        <f>Builder_Template!AH94</f>
        <v>#VALUE!</v>
      </c>
      <c r="AL44" s="301"/>
      <c r="AM44" s="302" t="e">
        <f>Builder_Template!AK94</f>
        <v>#VALUE!</v>
      </c>
      <c r="AN44" s="303" t="str">
        <f>Builder_Template!AM94</f>
        <v/>
      </c>
      <c r="AO44" s="519">
        <f>Builder_Template!AN94</f>
        <v>0</v>
      </c>
      <c r="AP44" s="521"/>
      <c r="AQ44" s="61"/>
    </row>
    <row r="45" spans="1:43" s="113" customFormat="1" ht="12.2" customHeight="1" thickBot="1" x14ac:dyDescent="0.25">
      <c r="A45" s="102" t="s">
        <v>229</v>
      </c>
      <c r="B45" s="103"/>
      <c r="C45" s="104"/>
      <c r="D45" s="522" t="str">
        <f>Builder_Template!D95</f>
        <v/>
      </c>
      <c r="E45" s="405"/>
      <c r="F45" s="112"/>
      <c r="G45" s="106"/>
      <c r="H45" s="106"/>
      <c r="I45" s="107"/>
      <c r="J45" s="108"/>
      <c r="K45" s="109"/>
      <c r="L45" s="118"/>
      <c r="M45" s="537">
        <f>Builder_Template!L95</f>
        <v>0</v>
      </c>
      <c r="N45" s="538"/>
      <c r="O45" s="250"/>
      <c r="P45" s="251" t="s">
        <v>229</v>
      </c>
      <c r="Q45" s="252"/>
      <c r="R45" s="525" t="str">
        <f>Builder_Template!R95</f>
        <v/>
      </c>
      <c r="S45" s="403"/>
      <c r="T45" s="253"/>
      <c r="U45" s="254" t="e">
        <f t="shared" si="0"/>
        <v>#N/A</v>
      </c>
      <c r="V45" s="255" t="e">
        <f t="shared" si="1"/>
        <v>#N/A</v>
      </c>
      <c r="W45" s="256"/>
      <c r="X45" s="257"/>
      <c r="Y45" s="258"/>
      <c r="Z45" s="265"/>
      <c r="AA45" s="459">
        <f>Builder_Template!Z95</f>
        <v>0</v>
      </c>
      <c r="AB45" s="539"/>
      <c r="AC45" s="250"/>
      <c r="AD45" s="251" t="s">
        <v>229</v>
      </c>
      <c r="AE45" s="252"/>
      <c r="AF45" s="525" t="str">
        <f>Builder_Template!AF95</f>
        <v/>
      </c>
      <c r="AG45" s="403"/>
      <c r="AH45" s="253"/>
      <c r="AI45" s="254" t="e">
        <f t="shared" si="2"/>
        <v>#N/A</v>
      </c>
      <c r="AJ45" s="255" t="e">
        <f t="shared" si="3"/>
        <v>#N/A</v>
      </c>
      <c r="AK45" s="256"/>
      <c r="AL45" s="257"/>
      <c r="AM45" s="258"/>
      <c r="AN45" s="265"/>
      <c r="AO45" s="459">
        <f>Builder_Template!AN95</f>
        <v>0</v>
      </c>
      <c r="AP45" s="540"/>
      <c r="AQ45" s="61"/>
    </row>
    <row r="46" spans="1:43" ht="12.2" customHeight="1" thickBot="1" x14ac:dyDescent="0.25">
      <c r="A46" s="123"/>
      <c r="B46" s="124"/>
      <c r="C46" s="95">
        <f>IF(D46&gt;0,INDEX(maxdata,MATCH($E$1,namelist,0),MATCH(D46,exercise,0))*IF(C$10&gt;0,C$10,1),0)</f>
        <v>0</v>
      </c>
      <c r="D46" s="528">
        <f>Builder_Template!D96</f>
        <v>0</v>
      </c>
      <c r="E46" s="529"/>
      <c r="F46" s="126" t="str">
        <f>Builder_Template!E96</f>
        <v/>
      </c>
      <c r="G46" s="127" t="str">
        <f>IF(B46&gt;0,VLOOKUP(B46,linesystem,3,FALSE),"")</f>
        <v/>
      </c>
      <c r="H46" s="127" t="str">
        <f>IF(B46&gt;0,VLOOKUP(B46,linesystem,4,FALSE),"")</f>
        <v/>
      </c>
      <c r="I46" s="125" t="e">
        <f>Builder_Template!F96</f>
        <v>#VALUE!</v>
      </c>
      <c r="J46" s="128"/>
      <c r="K46" s="125" t="e">
        <f>Builder_Template!I96</f>
        <v>#VALUE!</v>
      </c>
      <c r="L46" s="128" t="str">
        <f>Builder_Template!K96</f>
        <v/>
      </c>
      <c r="M46" s="551">
        <f>Builder_Template!L96</f>
        <v>0</v>
      </c>
      <c r="N46" s="552"/>
      <c r="O46" s="291">
        <f>IF(R46&gt;0,INDEX(maxdata,MATCH($E$1,namelist,0),MATCH(R46,exercise,0))*IF(O$10&gt;0,O$10,1),0)</f>
        <v>0</v>
      </c>
      <c r="P46" s="304"/>
      <c r="Q46" s="305"/>
      <c r="R46" s="532">
        <f>Builder_Template!R96</f>
        <v>0</v>
      </c>
      <c r="S46" s="533"/>
      <c r="T46" s="311" t="str">
        <f>Builder_Template!S96</f>
        <v/>
      </c>
      <c r="U46" s="275" t="str">
        <f t="shared" si="0"/>
        <v/>
      </c>
      <c r="V46" s="281" t="str">
        <f t="shared" si="1"/>
        <v/>
      </c>
      <c r="W46" s="311" t="e">
        <f>Builder_Template!T96</f>
        <v>#VALUE!</v>
      </c>
      <c r="X46" s="312"/>
      <c r="Y46" s="308" t="e">
        <f>Builder_Template!W96</f>
        <v>#VALUE!</v>
      </c>
      <c r="Z46" s="313" t="str">
        <f>Builder_Template!Y96</f>
        <v/>
      </c>
      <c r="AA46" s="553">
        <f>Builder_Template!Z96</f>
        <v>0</v>
      </c>
      <c r="AB46" s="554"/>
      <c r="AC46" s="291">
        <f>IF(AF46&gt;0,INDEX(maxdata,MATCH($E$1,namelist,0),MATCH(AF46,exercise,0))*IF(AC$10&gt;0,AC$10,1),0)</f>
        <v>0</v>
      </c>
      <c r="AD46" s="304"/>
      <c r="AE46" s="305"/>
      <c r="AF46" s="532">
        <f>Builder_Template!AF96</f>
        <v>0</v>
      </c>
      <c r="AG46" s="533"/>
      <c r="AH46" s="311" t="str">
        <f>Builder_Template!AG96</f>
        <v/>
      </c>
      <c r="AI46" s="275" t="str">
        <f t="shared" si="2"/>
        <v/>
      </c>
      <c r="AJ46" s="281" t="str">
        <f t="shared" si="3"/>
        <v/>
      </c>
      <c r="AK46" s="311" t="e">
        <f>Builder_Template!AH96</f>
        <v>#VALUE!</v>
      </c>
      <c r="AL46" s="312"/>
      <c r="AM46" s="308" t="e">
        <f>Builder_Template!AK96</f>
        <v>#VALUE!</v>
      </c>
      <c r="AN46" s="313" t="str">
        <f>Builder_Template!AM96</f>
        <v/>
      </c>
      <c r="AO46" s="553">
        <f>Builder_Template!AN96</f>
        <v>0</v>
      </c>
      <c r="AP46" s="554"/>
    </row>
    <row r="47" spans="1:43" ht="12.2" customHeight="1" thickBot="1" x14ac:dyDescent="0.25">
      <c r="D47" s="133"/>
      <c r="E47" s="80"/>
      <c r="F47" s="81"/>
      <c r="G47" s="134"/>
      <c r="H47" s="135"/>
      <c r="I47" s="75"/>
      <c r="J47" s="84"/>
      <c r="K47" s="85"/>
      <c r="L47" s="76"/>
      <c r="M47" s="77"/>
      <c r="N47" s="85"/>
      <c r="O47" s="76"/>
      <c r="P47" s="76"/>
      <c r="Q47" s="76"/>
      <c r="R47" s="77"/>
      <c r="S47" s="85"/>
      <c r="T47" s="76"/>
      <c r="U47" s="136"/>
      <c r="V47" s="137"/>
      <c r="W47" s="77"/>
      <c r="X47" s="138"/>
      <c r="Y47" s="80"/>
      <c r="Z47" s="80"/>
      <c r="AA47" s="81"/>
      <c r="AB47" s="75"/>
      <c r="AC47" s="84"/>
      <c r="AD47" s="84"/>
      <c r="AE47" s="84"/>
      <c r="AF47" s="85"/>
      <c r="AG47" s="76"/>
      <c r="AH47" s="77"/>
      <c r="AI47" s="82"/>
      <c r="AJ47" s="83"/>
      <c r="AK47" s="85"/>
      <c r="AL47" s="76"/>
      <c r="AM47" s="77"/>
      <c r="AN47" s="85"/>
      <c r="AO47" s="76"/>
      <c r="AP47" s="77"/>
    </row>
    <row r="48" spans="1:43" ht="12.2" customHeight="1" x14ac:dyDescent="0.2">
      <c r="D48" s="547">
        <f>R1</f>
        <v>22</v>
      </c>
      <c r="E48" s="548"/>
      <c r="F48" s="81"/>
      <c r="G48" s="139"/>
      <c r="H48" s="140"/>
      <c r="I48" s="75"/>
      <c r="J48" s="77"/>
      <c r="K48" s="81"/>
      <c r="L48" s="75"/>
      <c r="M48" s="78"/>
      <c r="N48" s="81"/>
      <c r="O48" s="75"/>
      <c r="P48" s="75"/>
      <c r="Q48" s="75"/>
      <c r="R48" s="78"/>
      <c r="S48" s="81"/>
      <c r="T48" s="75"/>
      <c r="U48" s="141"/>
      <c r="V48" s="142"/>
      <c r="W48" s="78"/>
      <c r="X48" s="138"/>
      <c r="Y48" s="133"/>
      <c r="Z48" s="133"/>
      <c r="AA48" s="81"/>
      <c r="AB48" s="75"/>
      <c r="AC48" s="77"/>
      <c r="AD48" s="77"/>
      <c r="AE48" s="77"/>
      <c r="AF48" s="81"/>
      <c r="AG48" s="75"/>
      <c r="AH48" s="541" t="str">
        <f>E1</f>
        <v>Tad</v>
      </c>
      <c r="AI48" s="542"/>
      <c r="AJ48" s="542"/>
      <c r="AK48" s="542"/>
      <c r="AL48" s="542"/>
      <c r="AM48" s="542"/>
      <c r="AN48" s="542"/>
      <c r="AO48" s="542"/>
      <c r="AP48" s="543"/>
    </row>
    <row r="49" spans="4:42" ht="12.2" customHeight="1" thickBot="1" x14ac:dyDescent="0.25">
      <c r="D49" s="549"/>
      <c r="E49" s="550"/>
      <c r="F49" s="81"/>
      <c r="G49" s="139"/>
      <c r="H49" s="140"/>
      <c r="I49" s="75"/>
      <c r="J49" s="77"/>
      <c r="K49" s="81"/>
      <c r="L49" s="75"/>
      <c r="M49" s="79"/>
      <c r="N49" s="81"/>
      <c r="O49" s="75"/>
      <c r="P49" s="75"/>
      <c r="Q49" s="75"/>
      <c r="R49" s="79"/>
      <c r="S49" s="81"/>
      <c r="T49" s="75"/>
      <c r="U49" s="141"/>
      <c r="V49" s="142"/>
      <c r="W49" s="79"/>
      <c r="X49" s="138"/>
      <c r="Y49" s="80"/>
      <c r="Z49" s="80"/>
      <c r="AA49" s="81"/>
      <c r="AB49" s="75"/>
      <c r="AC49" s="77"/>
      <c r="AD49" s="77"/>
      <c r="AE49" s="77"/>
      <c r="AF49" s="81"/>
      <c r="AG49" s="75"/>
      <c r="AH49" s="544"/>
      <c r="AI49" s="545"/>
      <c r="AJ49" s="545"/>
      <c r="AK49" s="545"/>
      <c r="AL49" s="545"/>
      <c r="AM49" s="545"/>
      <c r="AN49" s="545"/>
      <c r="AO49" s="545"/>
      <c r="AP49" s="546"/>
    </row>
    <row r="50" spans="4:42" ht="12.2" customHeight="1" x14ac:dyDescent="0.2">
      <c r="D50" s="133"/>
      <c r="E50" s="133"/>
      <c r="F50" s="81"/>
      <c r="G50" s="139"/>
      <c r="H50" s="140"/>
      <c r="I50" s="76"/>
      <c r="J50" s="77"/>
      <c r="K50" s="81"/>
      <c r="L50" s="76"/>
      <c r="M50" s="79"/>
      <c r="N50" s="81"/>
      <c r="O50" s="75"/>
      <c r="P50" s="75"/>
      <c r="Q50" s="75"/>
      <c r="R50" s="79"/>
      <c r="S50" s="81"/>
      <c r="T50" s="75"/>
      <c r="U50" s="141"/>
      <c r="V50" s="142"/>
      <c r="W50" s="79"/>
      <c r="X50" s="138"/>
      <c r="Y50" s="133"/>
      <c r="Z50" s="133"/>
      <c r="AA50" s="81"/>
      <c r="AB50" s="76"/>
      <c r="AC50" s="77"/>
      <c r="AD50" s="77"/>
      <c r="AE50" s="77"/>
      <c r="AF50" s="81"/>
      <c r="AG50" s="76"/>
      <c r="AH50" s="79"/>
      <c r="AI50" s="134"/>
      <c r="AJ50" s="135"/>
      <c r="AK50" s="81"/>
      <c r="AL50" s="75"/>
      <c r="AM50" s="79"/>
      <c r="AN50" s="81"/>
      <c r="AO50" s="75"/>
      <c r="AP50" s="79"/>
    </row>
    <row r="51" spans="4:42" ht="12.2" hidden="1" customHeight="1" x14ac:dyDescent="0.2">
      <c r="D51" s="80"/>
      <c r="E51" s="80"/>
      <c r="F51" s="81"/>
      <c r="G51" s="139"/>
      <c r="H51" s="140"/>
      <c r="I51" s="75"/>
      <c r="J51" s="77"/>
      <c r="K51" s="75"/>
      <c r="L51" s="75"/>
      <c r="M51" s="77"/>
      <c r="N51" s="75"/>
      <c r="O51" s="75"/>
      <c r="P51" s="75"/>
      <c r="Q51" s="75"/>
      <c r="R51" s="77"/>
      <c r="S51" s="75"/>
      <c r="T51" s="75"/>
      <c r="U51" s="141"/>
      <c r="V51" s="142"/>
      <c r="W51" s="77"/>
      <c r="X51" s="138"/>
      <c r="Y51" s="80"/>
      <c r="Z51" s="80"/>
      <c r="AA51" s="81"/>
      <c r="AB51" s="75"/>
      <c r="AC51" s="77"/>
      <c r="AD51" s="77"/>
      <c r="AE51" s="77"/>
      <c r="AF51" s="75"/>
      <c r="AG51" s="75"/>
      <c r="AH51" s="77"/>
      <c r="AI51" s="139"/>
      <c r="AJ51" s="140"/>
      <c r="AK51" s="75"/>
      <c r="AL51" s="75"/>
      <c r="AM51" s="77"/>
      <c r="AN51" s="75"/>
      <c r="AO51" s="75"/>
      <c r="AP51" s="77"/>
    </row>
    <row r="52" spans="4:42" ht="12.2" hidden="1" customHeight="1" x14ac:dyDescent="0.2">
      <c r="D52" s="133"/>
      <c r="E52" s="80"/>
      <c r="F52" s="81"/>
      <c r="G52" s="139"/>
      <c r="H52" s="140"/>
      <c r="I52" s="75"/>
      <c r="J52" s="84"/>
      <c r="K52" s="81"/>
      <c r="L52" s="75"/>
      <c r="M52" s="84"/>
      <c r="N52" s="85"/>
      <c r="O52" s="76"/>
      <c r="P52" s="76"/>
      <c r="Q52" s="76"/>
      <c r="R52" s="77"/>
      <c r="S52" s="85"/>
      <c r="T52" s="76"/>
      <c r="U52" s="153"/>
      <c r="V52" s="154"/>
      <c r="W52" s="77"/>
      <c r="X52" s="138"/>
      <c r="Y52" s="80"/>
      <c r="Z52" s="80"/>
      <c r="AA52" s="81"/>
      <c r="AB52" s="75"/>
      <c r="AC52" s="84"/>
      <c r="AD52" s="84"/>
      <c r="AE52" s="84"/>
      <c r="AF52" s="81"/>
      <c r="AG52" s="75"/>
      <c r="AH52" s="84"/>
      <c r="AI52" s="139"/>
      <c r="AJ52" s="140"/>
      <c r="AK52" s="85"/>
      <c r="AL52" s="76"/>
      <c r="AM52" s="77"/>
      <c r="AN52" s="85"/>
      <c r="AO52" s="76"/>
      <c r="AP52" s="77"/>
    </row>
    <row r="53" spans="4:42" ht="12.2" hidden="1" customHeight="1" x14ac:dyDescent="0.2">
      <c r="D53" s="80"/>
      <c r="E53" s="133"/>
      <c r="F53" s="81"/>
      <c r="G53" s="139"/>
      <c r="H53" s="140"/>
      <c r="I53" s="75"/>
      <c r="J53" s="77"/>
      <c r="K53" s="81"/>
      <c r="L53" s="75"/>
      <c r="M53" s="84"/>
      <c r="N53" s="81"/>
      <c r="O53" s="75"/>
      <c r="P53" s="75"/>
      <c r="Q53" s="75"/>
      <c r="R53" s="78"/>
      <c r="S53" s="81"/>
      <c r="T53" s="75"/>
      <c r="U53" s="141"/>
      <c r="V53" s="142"/>
      <c r="W53" s="78"/>
      <c r="X53" s="138"/>
      <c r="Y53" s="133"/>
      <c r="Z53" s="133"/>
      <c r="AA53" s="81"/>
      <c r="AB53" s="75"/>
      <c r="AC53" s="77"/>
      <c r="AD53" s="77"/>
      <c r="AE53" s="77"/>
      <c r="AF53" s="81"/>
      <c r="AG53" s="75"/>
      <c r="AH53" s="84"/>
      <c r="AI53" s="139"/>
      <c r="AJ53" s="140"/>
      <c r="AK53" s="81"/>
      <c r="AL53" s="75"/>
      <c r="AM53" s="78"/>
      <c r="AN53" s="81"/>
      <c r="AO53" s="75"/>
      <c r="AP53" s="78"/>
    </row>
    <row r="54" spans="4:42" ht="12.2" hidden="1" customHeight="1" x14ac:dyDescent="0.2">
      <c r="D54" s="80"/>
      <c r="E54" s="80"/>
      <c r="F54" s="81"/>
      <c r="G54" s="139"/>
      <c r="H54" s="140"/>
      <c r="I54" s="75"/>
      <c r="J54" s="77"/>
      <c r="K54" s="75"/>
      <c r="L54" s="75"/>
      <c r="M54" s="77"/>
      <c r="N54" s="81"/>
      <c r="O54" s="75"/>
      <c r="P54" s="75"/>
      <c r="Q54" s="75"/>
      <c r="R54" s="79"/>
      <c r="S54" s="81"/>
      <c r="T54" s="75"/>
      <c r="U54" s="141"/>
      <c r="V54" s="142"/>
      <c r="W54" s="79"/>
      <c r="X54" s="138"/>
      <c r="Y54" s="80"/>
      <c r="Z54" s="80"/>
      <c r="AA54" s="81"/>
      <c r="AB54" s="75"/>
      <c r="AC54" s="77"/>
      <c r="AD54" s="77"/>
      <c r="AE54" s="77"/>
      <c r="AF54" s="75"/>
      <c r="AG54" s="75"/>
      <c r="AH54" s="77"/>
      <c r="AI54" s="139"/>
      <c r="AJ54" s="140"/>
      <c r="AK54" s="81"/>
      <c r="AL54" s="75"/>
      <c r="AM54" s="79"/>
      <c r="AN54" s="81"/>
      <c r="AO54" s="75"/>
      <c r="AP54" s="79"/>
    </row>
    <row r="55" spans="4:42" ht="12.2" hidden="1" customHeight="1" x14ac:dyDescent="0.2">
      <c r="D55" s="80"/>
      <c r="E55" s="133"/>
      <c r="F55" s="81"/>
      <c r="G55" s="139"/>
      <c r="H55" s="140"/>
      <c r="I55" s="76"/>
      <c r="J55" s="77"/>
      <c r="K55" s="81"/>
      <c r="L55" s="76"/>
      <c r="M55" s="77"/>
      <c r="N55" s="81"/>
      <c r="O55" s="75"/>
      <c r="P55" s="75"/>
      <c r="Q55" s="75"/>
      <c r="R55" s="79"/>
      <c r="S55" s="81"/>
      <c r="T55" s="75"/>
      <c r="U55" s="141"/>
      <c r="V55" s="142"/>
      <c r="W55" s="79"/>
      <c r="X55" s="138"/>
      <c r="Y55" s="133"/>
      <c r="Z55" s="133"/>
      <c r="AA55" s="81"/>
      <c r="AB55" s="76"/>
      <c r="AC55" s="77"/>
      <c r="AD55" s="77"/>
      <c r="AE55" s="77"/>
      <c r="AF55" s="81"/>
      <c r="AG55" s="76"/>
      <c r="AH55" s="77"/>
      <c r="AI55" s="139"/>
      <c r="AJ55" s="140"/>
      <c r="AK55" s="81"/>
      <c r="AL55" s="75"/>
      <c r="AM55" s="79"/>
      <c r="AN55" s="81"/>
      <c r="AO55" s="75"/>
      <c r="AP55" s="79"/>
    </row>
    <row r="56" spans="4:42" ht="12.2" hidden="1" customHeight="1" x14ac:dyDescent="0.2">
      <c r="D56" s="80"/>
      <c r="E56" s="80"/>
      <c r="F56" s="81"/>
      <c r="G56" s="139"/>
      <c r="H56" s="140"/>
      <c r="I56" s="75"/>
      <c r="J56" s="77"/>
      <c r="K56" s="81"/>
      <c r="L56" s="75"/>
      <c r="M56" s="155"/>
      <c r="N56" s="75"/>
      <c r="O56" s="75"/>
      <c r="P56" s="75"/>
      <c r="Q56" s="75"/>
      <c r="R56" s="77"/>
      <c r="S56" s="75"/>
      <c r="T56" s="75"/>
      <c r="U56" s="141"/>
      <c r="V56" s="142"/>
      <c r="W56" s="77"/>
      <c r="X56" s="138"/>
      <c r="Y56" s="80"/>
      <c r="Z56" s="80"/>
      <c r="AA56" s="81"/>
      <c r="AB56" s="75"/>
      <c r="AC56" s="77"/>
      <c r="AD56" s="77"/>
      <c r="AE56" s="77"/>
      <c r="AF56" s="81"/>
      <c r="AG56" s="75"/>
      <c r="AH56" s="155"/>
      <c r="AI56" s="139"/>
      <c r="AJ56" s="140"/>
      <c r="AK56" s="75"/>
      <c r="AL56" s="75"/>
      <c r="AM56" s="77"/>
      <c r="AN56" s="75"/>
      <c r="AO56" s="75"/>
      <c r="AP56" s="77"/>
    </row>
    <row r="57" spans="4:42" ht="12.2" hidden="1" customHeight="1" x14ac:dyDescent="0.2">
      <c r="D57" s="133"/>
      <c r="E57" s="80"/>
      <c r="F57" s="81"/>
      <c r="G57" s="139"/>
      <c r="H57" s="140"/>
      <c r="I57" s="75"/>
      <c r="J57" s="84"/>
      <c r="K57" s="81"/>
      <c r="L57" s="75"/>
      <c r="M57" s="84"/>
      <c r="N57" s="85"/>
      <c r="O57" s="76"/>
      <c r="P57" s="76"/>
      <c r="Q57" s="76"/>
      <c r="R57" s="77"/>
      <c r="S57" s="85"/>
      <c r="T57" s="76"/>
      <c r="U57" s="153"/>
      <c r="V57" s="154"/>
      <c r="W57" s="77"/>
      <c r="X57" s="138"/>
      <c r="Y57" s="80"/>
      <c r="Z57" s="80"/>
      <c r="AA57" s="81"/>
      <c r="AB57" s="75"/>
      <c r="AC57" s="84"/>
      <c r="AD57" s="84"/>
      <c r="AE57" s="84"/>
      <c r="AF57" s="81"/>
      <c r="AG57" s="75"/>
      <c r="AH57" s="84"/>
      <c r="AI57" s="139"/>
      <c r="AJ57" s="140"/>
      <c r="AK57" s="85"/>
      <c r="AL57" s="76"/>
      <c r="AM57" s="77"/>
      <c r="AN57" s="85"/>
      <c r="AO57" s="76"/>
      <c r="AP57" s="77"/>
    </row>
    <row r="58" spans="4:42" ht="12.2" hidden="1" customHeight="1" x14ac:dyDescent="0.2">
      <c r="D58" s="80"/>
      <c r="E58" s="80"/>
      <c r="F58" s="81"/>
      <c r="G58" s="139"/>
      <c r="H58" s="140"/>
      <c r="I58" s="75"/>
      <c r="J58" s="77"/>
      <c r="K58" s="81"/>
      <c r="L58" s="75"/>
      <c r="M58" s="77"/>
      <c r="N58" s="81"/>
      <c r="O58" s="75"/>
      <c r="P58" s="75"/>
      <c r="Q58" s="75"/>
      <c r="R58" s="78"/>
      <c r="S58" s="81"/>
      <c r="T58" s="75"/>
      <c r="U58" s="141"/>
      <c r="V58" s="142"/>
      <c r="W58" s="78"/>
      <c r="X58" s="138"/>
      <c r="Y58" s="80"/>
      <c r="Z58" s="80"/>
      <c r="AA58" s="81"/>
      <c r="AB58" s="75"/>
      <c r="AC58" s="77"/>
      <c r="AD58" s="77"/>
      <c r="AE58" s="77"/>
      <c r="AF58" s="81"/>
      <c r="AG58" s="75"/>
      <c r="AH58" s="77"/>
      <c r="AI58" s="139"/>
      <c r="AJ58" s="140"/>
      <c r="AK58" s="81"/>
      <c r="AL58" s="75"/>
      <c r="AM58" s="78"/>
      <c r="AN58" s="81"/>
      <c r="AO58" s="75"/>
      <c r="AP58" s="78"/>
    </row>
    <row r="59" spans="4:42" ht="12.2" hidden="1" customHeight="1" x14ac:dyDescent="0.2">
      <c r="D59" s="156"/>
      <c r="E59" s="80"/>
      <c r="F59" s="81"/>
      <c r="G59" s="139"/>
      <c r="H59" s="140"/>
      <c r="I59" s="75"/>
      <c r="J59" s="77"/>
      <c r="K59" s="81"/>
      <c r="L59" s="75"/>
      <c r="M59" s="77"/>
      <c r="N59" s="81"/>
      <c r="O59" s="75"/>
      <c r="P59" s="75"/>
      <c r="Q59" s="75"/>
      <c r="R59" s="79"/>
      <c r="S59" s="81"/>
      <c r="T59" s="75"/>
      <c r="U59" s="141"/>
      <c r="V59" s="142"/>
      <c r="W59" s="79"/>
      <c r="X59" s="138"/>
      <c r="Y59" s="80"/>
      <c r="Z59" s="80"/>
      <c r="AA59" s="81"/>
      <c r="AB59" s="75"/>
      <c r="AC59" s="77"/>
      <c r="AD59" s="77"/>
      <c r="AE59" s="77"/>
      <c r="AF59" s="81"/>
      <c r="AG59" s="75"/>
      <c r="AH59" s="77"/>
      <c r="AI59" s="139"/>
      <c r="AJ59" s="140"/>
      <c r="AK59" s="81"/>
      <c r="AL59" s="75"/>
      <c r="AM59" s="79"/>
      <c r="AN59" s="81"/>
      <c r="AO59" s="75"/>
      <c r="AP59" s="79"/>
    </row>
    <row r="60" spans="4:42" ht="12.2" hidden="1" customHeight="1" x14ac:dyDescent="0.2">
      <c r="D60" s="80"/>
      <c r="E60" s="133"/>
      <c r="F60" s="81"/>
      <c r="G60" s="139"/>
      <c r="H60" s="140"/>
      <c r="I60" s="76"/>
      <c r="J60" s="77"/>
      <c r="K60" s="81"/>
      <c r="L60" s="76"/>
      <c r="M60" s="77"/>
      <c r="N60" s="81"/>
      <c r="O60" s="75"/>
      <c r="P60" s="75"/>
      <c r="Q60" s="75"/>
      <c r="R60" s="79"/>
      <c r="S60" s="81"/>
      <c r="T60" s="75"/>
      <c r="U60" s="141"/>
      <c r="V60" s="142"/>
      <c r="W60" s="79"/>
      <c r="X60" s="138"/>
      <c r="Y60" s="133"/>
      <c r="Z60" s="133"/>
      <c r="AA60" s="81"/>
      <c r="AB60" s="76"/>
      <c r="AC60" s="77"/>
      <c r="AD60" s="77"/>
      <c r="AE60" s="77"/>
      <c r="AF60" s="81"/>
      <c r="AG60" s="76"/>
      <c r="AH60" s="77"/>
      <c r="AI60" s="139"/>
      <c r="AJ60" s="140"/>
      <c r="AK60" s="81"/>
      <c r="AL60" s="75"/>
      <c r="AM60" s="79"/>
      <c r="AN60" s="81"/>
      <c r="AO60" s="75"/>
      <c r="AP60" s="79"/>
    </row>
    <row r="61" spans="4:42" ht="12.2" hidden="1" customHeight="1" x14ac:dyDescent="0.2">
      <c r="D61" s="80"/>
      <c r="E61" s="80"/>
      <c r="F61" s="81"/>
      <c r="G61" s="139"/>
      <c r="H61" s="140"/>
      <c r="I61" s="75"/>
      <c r="J61" s="77"/>
      <c r="K61" s="81"/>
      <c r="L61" s="75"/>
      <c r="M61" s="77"/>
      <c r="N61" s="75"/>
      <c r="O61" s="75"/>
      <c r="P61" s="75"/>
      <c r="Q61" s="75"/>
      <c r="R61" s="77"/>
      <c r="S61" s="75"/>
      <c r="T61" s="75"/>
      <c r="U61" s="141"/>
      <c r="V61" s="142"/>
      <c r="W61" s="77"/>
      <c r="X61" s="138"/>
      <c r="Y61" s="80"/>
      <c r="Z61" s="80"/>
      <c r="AA61" s="81"/>
      <c r="AB61" s="75"/>
      <c r="AC61" s="77"/>
      <c r="AD61" s="77"/>
      <c r="AE61" s="77"/>
      <c r="AF61" s="81"/>
      <c r="AG61" s="75"/>
      <c r="AH61" s="77"/>
      <c r="AI61" s="139"/>
      <c r="AJ61" s="140"/>
      <c r="AK61" s="75"/>
      <c r="AL61" s="75"/>
      <c r="AM61" s="77"/>
      <c r="AN61" s="75"/>
      <c r="AO61" s="75"/>
      <c r="AP61" s="77"/>
    </row>
    <row r="62" spans="4:42" ht="12.2" hidden="1" customHeight="1" x14ac:dyDescent="0.2">
      <c r="D62" s="157"/>
      <c r="E62" s="156"/>
      <c r="F62" s="81"/>
      <c r="G62" s="139"/>
      <c r="H62" s="140"/>
      <c r="I62" s="75"/>
      <c r="J62" s="84"/>
      <c r="K62" s="81"/>
      <c r="L62" s="75"/>
      <c r="M62" s="84"/>
      <c r="N62" s="85"/>
      <c r="O62" s="76"/>
      <c r="P62" s="76"/>
      <c r="Q62" s="76"/>
      <c r="R62" s="77"/>
      <c r="S62" s="85"/>
      <c r="T62" s="76"/>
      <c r="U62" s="153"/>
      <c r="V62" s="154"/>
      <c r="W62" s="77"/>
      <c r="X62" s="138"/>
      <c r="Y62" s="156"/>
      <c r="Z62" s="156"/>
      <c r="AA62" s="81"/>
      <c r="AB62" s="75"/>
      <c r="AC62" s="84"/>
      <c r="AD62" s="84"/>
      <c r="AE62" s="84"/>
      <c r="AF62" s="81"/>
      <c r="AG62" s="75"/>
      <c r="AH62" s="84"/>
      <c r="AI62" s="139"/>
      <c r="AJ62" s="140"/>
      <c r="AK62" s="85"/>
      <c r="AL62" s="76"/>
      <c r="AM62" s="77"/>
      <c r="AN62" s="85"/>
      <c r="AO62" s="76"/>
      <c r="AP62" s="77"/>
    </row>
    <row r="63" spans="4:42" ht="12.2" hidden="1" customHeight="1" x14ac:dyDescent="0.2">
      <c r="D63" s="157"/>
      <c r="E63" s="80"/>
      <c r="F63" s="81"/>
      <c r="G63" s="139"/>
      <c r="H63" s="140"/>
      <c r="I63" s="75"/>
      <c r="J63" s="77"/>
      <c r="K63" s="81"/>
      <c r="L63" s="75"/>
      <c r="M63" s="77"/>
      <c r="N63" s="81"/>
      <c r="O63" s="75"/>
      <c r="P63" s="75"/>
      <c r="Q63" s="75"/>
      <c r="R63" s="78"/>
      <c r="S63" s="81"/>
      <c r="T63" s="75"/>
      <c r="U63" s="141"/>
      <c r="V63" s="142"/>
      <c r="W63" s="78"/>
      <c r="X63" s="138"/>
      <c r="Y63" s="80"/>
      <c r="Z63" s="80"/>
      <c r="AA63" s="81"/>
      <c r="AB63" s="75"/>
      <c r="AC63" s="77"/>
      <c r="AD63" s="77"/>
      <c r="AE63" s="77"/>
      <c r="AF63" s="81"/>
      <c r="AG63" s="75"/>
      <c r="AH63" s="77"/>
      <c r="AI63" s="139"/>
      <c r="AJ63" s="140"/>
      <c r="AK63" s="81"/>
      <c r="AL63" s="75"/>
      <c r="AM63" s="78"/>
      <c r="AN63" s="81"/>
      <c r="AO63" s="75"/>
      <c r="AP63" s="78"/>
    </row>
    <row r="64" spans="4:42" ht="12.2" hidden="1" customHeight="1" x14ac:dyDescent="0.2">
      <c r="D64" s="158"/>
      <c r="E64" s="80"/>
      <c r="F64" s="81"/>
      <c r="G64" s="139"/>
      <c r="H64" s="140"/>
      <c r="I64" s="75"/>
      <c r="J64" s="77"/>
      <c r="K64" s="81"/>
      <c r="L64" s="75"/>
      <c r="M64" s="77"/>
      <c r="N64" s="81"/>
      <c r="O64" s="75"/>
      <c r="P64" s="75"/>
      <c r="Q64" s="75"/>
      <c r="R64" s="79"/>
      <c r="S64" s="81"/>
      <c r="T64" s="75"/>
      <c r="U64" s="141"/>
      <c r="V64" s="142"/>
      <c r="W64" s="79"/>
      <c r="X64" s="138"/>
      <c r="Y64" s="80"/>
      <c r="Z64" s="80"/>
      <c r="AA64" s="81"/>
      <c r="AB64" s="75"/>
      <c r="AC64" s="77"/>
      <c r="AD64" s="77"/>
      <c r="AE64" s="77"/>
      <c r="AF64" s="81"/>
      <c r="AG64" s="75"/>
      <c r="AH64" s="77"/>
      <c r="AI64" s="139"/>
      <c r="AJ64" s="140"/>
      <c r="AK64" s="81"/>
      <c r="AL64" s="75"/>
      <c r="AM64" s="79"/>
      <c r="AN64" s="81"/>
      <c r="AO64" s="75"/>
      <c r="AP64" s="79"/>
    </row>
    <row r="65" spans="4:42" ht="12.2" hidden="1" customHeight="1" x14ac:dyDescent="0.2">
      <c r="D65" s="159"/>
      <c r="E65" s="157"/>
      <c r="F65" s="81"/>
      <c r="G65" s="139"/>
      <c r="H65" s="140"/>
      <c r="I65" s="76"/>
      <c r="J65" s="77"/>
      <c r="K65" s="81"/>
      <c r="L65" s="76"/>
      <c r="M65" s="77"/>
      <c r="N65" s="81"/>
      <c r="O65" s="75"/>
      <c r="P65" s="75"/>
      <c r="Q65" s="75"/>
      <c r="R65" s="79"/>
      <c r="S65" s="81"/>
      <c r="T65" s="75"/>
      <c r="U65" s="141"/>
      <c r="V65" s="142"/>
      <c r="W65" s="79"/>
      <c r="X65" s="138"/>
      <c r="Y65" s="157"/>
      <c r="Z65" s="157"/>
      <c r="AA65" s="81"/>
      <c r="AB65" s="76"/>
      <c r="AC65" s="77"/>
      <c r="AD65" s="77"/>
      <c r="AE65" s="77"/>
      <c r="AF65" s="81"/>
      <c r="AG65" s="76"/>
      <c r="AH65" s="77"/>
      <c r="AI65" s="139"/>
      <c r="AJ65" s="140"/>
      <c r="AK65" s="81"/>
      <c r="AL65" s="75"/>
      <c r="AM65" s="79"/>
      <c r="AN65" s="81"/>
      <c r="AO65" s="75"/>
      <c r="AP65" s="79"/>
    </row>
    <row r="66" spans="4:42" ht="12.2" hidden="1" customHeight="1" x14ac:dyDescent="0.2">
      <c r="D66" s="156"/>
      <c r="E66" s="157"/>
      <c r="F66" s="81"/>
      <c r="G66" s="139"/>
      <c r="H66" s="140"/>
      <c r="I66" s="75"/>
      <c r="J66" s="77"/>
      <c r="K66" s="81"/>
      <c r="L66" s="75"/>
      <c r="M66" s="77"/>
      <c r="N66" s="75"/>
      <c r="O66" s="75"/>
      <c r="P66" s="75"/>
      <c r="Q66" s="75"/>
      <c r="R66" s="77"/>
      <c r="S66" s="75"/>
      <c r="T66" s="75"/>
      <c r="U66" s="141"/>
      <c r="V66" s="142"/>
      <c r="W66" s="77"/>
      <c r="X66" s="138"/>
      <c r="Y66" s="157"/>
      <c r="Z66" s="157"/>
      <c r="AA66" s="81"/>
      <c r="AB66" s="75"/>
      <c r="AC66" s="77"/>
      <c r="AD66" s="77"/>
      <c r="AE66" s="77"/>
      <c r="AF66" s="81"/>
      <c r="AG66" s="75"/>
      <c r="AH66" s="77"/>
      <c r="AI66" s="139"/>
      <c r="AJ66" s="140"/>
      <c r="AK66" s="75"/>
      <c r="AL66" s="75"/>
      <c r="AM66" s="77"/>
      <c r="AN66" s="75"/>
      <c r="AO66" s="75"/>
      <c r="AP66" s="77"/>
    </row>
    <row r="67" spans="4:42" ht="6" hidden="1" customHeight="1" x14ac:dyDescent="0.2">
      <c r="D67" s="156"/>
      <c r="E67" s="158"/>
      <c r="F67" s="75"/>
      <c r="G67" s="160"/>
      <c r="H67" s="161"/>
      <c r="I67" s="162"/>
      <c r="J67" s="75"/>
      <c r="K67" s="81"/>
      <c r="L67" s="75"/>
      <c r="M67" s="77"/>
      <c r="N67" s="77"/>
      <c r="O67" s="138"/>
      <c r="P67" s="138"/>
      <c r="Q67" s="138"/>
      <c r="R67" s="138"/>
      <c r="S67" s="138"/>
      <c r="T67" s="138"/>
      <c r="U67" s="163"/>
      <c r="V67" s="164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60"/>
      <c r="AJ67" s="161"/>
      <c r="AK67" s="138"/>
      <c r="AL67" s="138"/>
      <c r="AM67" s="138"/>
      <c r="AN67" s="138"/>
      <c r="AO67" s="138"/>
      <c r="AP67" s="138"/>
    </row>
    <row r="68" spans="4:42" ht="15" hidden="1" customHeight="1" x14ac:dyDescent="0.2">
      <c r="D68" s="159"/>
      <c r="E68" s="156"/>
      <c r="F68" s="75"/>
      <c r="G68" s="160"/>
      <c r="H68" s="161"/>
      <c r="I68" s="75"/>
      <c r="J68" s="75"/>
      <c r="K68" s="75"/>
      <c r="L68" s="75"/>
      <c r="M68" s="75"/>
      <c r="N68" s="76"/>
      <c r="O68" s="76"/>
      <c r="P68" s="76"/>
      <c r="Q68" s="76"/>
      <c r="R68" s="76"/>
      <c r="S68" s="76"/>
      <c r="T68" s="76"/>
      <c r="U68" s="153"/>
      <c r="V68" s="154"/>
      <c r="W68" s="76"/>
      <c r="X68" s="138"/>
      <c r="Y68" s="159"/>
      <c r="Z68" s="156"/>
      <c r="AA68" s="75"/>
      <c r="AB68" s="75"/>
      <c r="AC68" s="75"/>
      <c r="AD68" s="75"/>
      <c r="AE68" s="75"/>
      <c r="AF68" s="75"/>
      <c r="AG68" s="75"/>
      <c r="AH68" s="75"/>
      <c r="AI68" s="160"/>
      <c r="AJ68" s="161"/>
      <c r="AK68" s="76"/>
      <c r="AL68" s="76"/>
      <c r="AM68" s="76"/>
      <c r="AN68" s="76"/>
      <c r="AO68" s="76"/>
      <c r="AP68" s="76"/>
    </row>
    <row r="69" spans="4:42" ht="15" hidden="1" customHeight="1" x14ac:dyDescent="0.2">
      <c r="D69" s="80"/>
      <c r="E69" s="156"/>
      <c r="F69" s="75"/>
      <c r="G69" s="160"/>
      <c r="H69" s="161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141"/>
      <c r="V69" s="142"/>
      <c r="W69" s="75"/>
      <c r="X69" s="138"/>
      <c r="Y69" s="156"/>
      <c r="Z69" s="156"/>
      <c r="AA69" s="75"/>
      <c r="AB69" s="75"/>
      <c r="AC69" s="75"/>
      <c r="AD69" s="75"/>
      <c r="AE69" s="75"/>
      <c r="AF69" s="75"/>
      <c r="AG69" s="75"/>
      <c r="AH69" s="75"/>
      <c r="AI69" s="160"/>
      <c r="AJ69" s="161"/>
      <c r="AK69" s="75"/>
      <c r="AL69" s="75"/>
      <c r="AM69" s="75"/>
      <c r="AN69" s="75"/>
      <c r="AO69" s="75"/>
      <c r="AP69" s="75"/>
    </row>
    <row r="70" spans="4:42" ht="15.75" hidden="1" customHeight="1" x14ac:dyDescent="0.2">
      <c r="D70" s="80"/>
      <c r="E70" s="156"/>
      <c r="F70" s="75"/>
      <c r="G70" s="160"/>
      <c r="H70" s="161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141"/>
      <c r="V70" s="142"/>
      <c r="W70" s="75"/>
      <c r="X70" s="138"/>
      <c r="Y70" s="156"/>
      <c r="Z70" s="156"/>
      <c r="AA70" s="75"/>
      <c r="AB70" s="75"/>
      <c r="AC70" s="75"/>
      <c r="AD70" s="75"/>
      <c r="AE70" s="75"/>
      <c r="AF70" s="75"/>
      <c r="AG70" s="75"/>
      <c r="AH70" s="75"/>
      <c r="AI70" s="160"/>
      <c r="AJ70" s="161"/>
      <c r="AK70" s="75"/>
      <c r="AL70" s="75"/>
      <c r="AM70" s="75"/>
      <c r="AN70" s="75"/>
      <c r="AO70" s="75"/>
      <c r="AP70" s="75"/>
    </row>
    <row r="71" spans="4:42" ht="15.75" hidden="1" customHeight="1" x14ac:dyDescent="0.2">
      <c r="E71" s="80"/>
      <c r="F71" s="75"/>
      <c r="G71" s="160"/>
      <c r="H71" s="161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141"/>
      <c r="V71" s="142"/>
      <c r="W71" s="75"/>
      <c r="X71" s="138"/>
      <c r="Y71" s="159"/>
      <c r="Z71" s="80"/>
      <c r="AA71" s="75"/>
      <c r="AB71" s="75"/>
      <c r="AC71" s="75"/>
      <c r="AD71" s="75"/>
      <c r="AE71" s="75"/>
      <c r="AF71" s="75"/>
      <c r="AG71" s="75"/>
      <c r="AH71" s="75"/>
      <c r="AI71" s="160"/>
      <c r="AJ71" s="161"/>
      <c r="AK71" s="75"/>
      <c r="AL71" s="75"/>
      <c r="AM71" s="75"/>
      <c r="AN71" s="75"/>
      <c r="AO71" s="75"/>
      <c r="AP71" s="75"/>
    </row>
    <row r="72" spans="4:42" ht="15" hidden="1" customHeight="1" x14ac:dyDescent="0.2">
      <c r="E72" s="80"/>
      <c r="F72" s="75"/>
      <c r="G72" s="160"/>
      <c r="H72" s="161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141"/>
      <c r="V72" s="142"/>
      <c r="W72" s="75"/>
      <c r="X72" s="138"/>
      <c r="Y72" s="80"/>
      <c r="Z72" s="80"/>
      <c r="AA72" s="75"/>
      <c r="AB72" s="75"/>
      <c r="AC72" s="75"/>
      <c r="AD72" s="75"/>
      <c r="AE72" s="75"/>
      <c r="AF72" s="75"/>
      <c r="AG72" s="75"/>
      <c r="AH72" s="75"/>
      <c r="AI72" s="160"/>
      <c r="AJ72" s="161"/>
      <c r="AK72" s="75"/>
      <c r="AL72" s="75"/>
      <c r="AM72" s="75"/>
      <c r="AN72" s="75"/>
      <c r="AO72" s="75"/>
      <c r="AP72" s="75"/>
    </row>
    <row r="73" spans="4:42" ht="15.75" hidden="1" customHeight="1" x14ac:dyDescent="0.2">
      <c r="E73" s="80"/>
      <c r="F73" s="75"/>
      <c r="G73" s="160"/>
      <c r="H73" s="161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141"/>
      <c r="V73" s="142"/>
      <c r="W73" s="75"/>
      <c r="X73" s="138"/>
      <c r="Y73" s="80"/>
      <c r="Z73" s="80"/>
      <c r="AA73" s="75"/>
      <c r="AB73" s="75"/>
      <c r="AC73" s="75"/>
      <c r="AD73" s="75"/>
      <c r="AE73" s="75"/>
      <c r="AF73" s="75"/>
      <c r="AG73" s="75"/>
      <c r="AH73" s="75"/>
      <c r="AI73" s="160"/>
      <c r="AJ73" s="161"/>
      <c r="AK73" s="75"/>
      <c r="AL73" s="75"/>
      <c r="AM73" s="75"/>
      <c r="AN73" s="75"/>
      <c r="AO73" s="75"/>
      <c r="AP73" s="75"/>
    </row>
  </sheetData>
  <sheetProtection password="EF84" sheet="1" objects="1" scenarios="1" selectLockedCells="1"/>
  <dataConsolidate/>
  <mergeCells count="236">
    <mergeCell ref="AH48:AP49"/>
    <mergeCell ref="D48:E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AO11:AP11"/>
    <mergeCell ref="D12:E12"/>
    <mergeCell ref="M12:N12"/>
    <mergeCell ref="R12:S12"/>
    <mergeCell ref="AA12:AB12"/>
    <mergeCell ref="AF12:AG12"/>
    <mergeCell ref="AO12:AP12"/>
    <mergeCell ref="Z10:AB10"/>
    <mergeCell ref="AC10:AC11"/>
    <mergeCell ref="AF10:AG11"/>
    <mergeCell ref="AH10:AM10"/>
    <mergeCell ref="AN10:AP10"/>
    <mergeCell ref="I11:K11"/>
    <mergeCell ref="M11:N11"/>
    <mergeCell ref="W11:Y11"/>
    <mergeCell ref="AA11:AB11"/>
    <mergeCell ref="AK11:AM11"/>
    <mergeCell ref="AK1:AM1"/>
    <mergeCell ref="C10:C11"/>
    <mergeCell ref="D10:E11"/>
    <mergeCell ref="F10:K10"/>
    <mergeCell ref="L10:N10"/>
    <mergeCell ref="O10:O11"/>
    <mergeCell ref="R10:S11"/>
    <mergeCell ref="T10:Y10"/>
    <mergeCell ref="L4:AG7"/>
    <mergeCell ref="E1:N1"/>
    <mergeCell ref="W1:Y1"/>
    <mergeCell ref="Z1:AA1"/>
    <mergeCell ref="D4:E7"/>
  </mergeCells>
  <conditionalFormatting sqref="AF55 AF57:AF60 AF52:AF53 AN68:AN71 AK68:AK73 AK52:AK55 AK57:AK60 AK62:AK66 AN52:AN55 AN57:AN60 AN62:AN65 AF68:AF71 S68:S71 AD9:AE10 AF62:AF65 S47:S50 AA68:AA73 S52:S55 S57:S60 S62:S65 P9:R10 N62:N73 F66:H73 K67:K71 I66:J67 F62:K65 F55:K55 F52:K53 I51:J51 F54:J54 F57:K60 F56:J56 F61:J61 N52:N55 N57:N60 O9 AI67:AJ73 R13 S9 AA9:AC9 U9:Y9 F9:K12 R15:R16 O47:R66 AF47:AF50 F13:H16 F47:H51 G17:H46 I13:K50 L9:N16 L47:M67 N47:N50 L17:L46 AF9:AP11 T9:T21 U24:V26 T27:V66 W22:W66 U11:Y23 Z9:Z21 W27:Z31 W22:Y46 AA11:AA16 X37:Z46 AA47:AE66 AG47:AP47 AN50 AL50:AM66 AK50 AO50:AP66 AG50:AJ66 AG48:AH48 AG49">
    <cfRule type="expression" dxfId="128" priority="149" stopIfTrue="1">
      <formula>ISERROR(F9)</formula>
    </cfRule>
  </conditionalFormatting>
  <conditionalFormatting sqref="C12:C19 C21:C22 C24 C26:C27 C29 C31:C32 C34 C36:C37 C39 C41:C42 C44 C46">
    <cfRule type="cellIs" dxfId="127" priority="146" operator="equal">
      <formula>0</formula>
    </cfRule>
    <cfRule type="containsErrors" dxfId="126" priority="150">
      <formula>ISERROR(C12)</formula>
    </cfRule>
  </conditionalFormatting>
  <conditionalFormatting sqref="O12:O14 O16:O17 O19 O21:O22 O24 O26:O27 O29 O31:O32 O34 O36:O37 O39 O41:O42 O44 O46">
    <cfRule type="cellIs" dxfId="125" priority="145" operator="equal">
      <formula>0</formula>
    </cfRule>
    <cfRule type="containsErrors" dxfId="124" priority="148">
      <formula>ISERROR(O12)</formula>
    </cfRule>
  </conditionalFormatting>
  <conditionalFormatting sqref="AC12:AC46">
    <cfRule type="cellIs" dxfId="123" priority="144" operator="equal">
      <formula>0</formula>
    </cfRule>
    <cfRule type="containsErrors" dxfId="122" priority="147">
      <formula>ISERROR(AC12)</formula>
    </cfRule>
  </conditionalFormatting>
  <conditionalFormatting sqref="C20">
    <cfRule type="cellIs" dxfId="121" priority="142" operator="equal">
      <formula>0</formula>
    </cfRule>
    <cfRule type="containsErrors" dxfId="120" priority="143">
      <formula>ISERROR(C20)</formula>
    </cfRule>
  </conditionalFormatting>
  <conditionalFormatting sqref="C23">
    <cfRule type="cellIs" dxfId="119" priority="140" operator="equal">
      <formula>0</formula>
    </cfRule>
    <cfRule type="containsErrors" dxfId="118" priority="141">
      <formula>ISERROR(C23)</formula>
    </cfRule>
  </conditionalFormatting>
  <conditionalFormatting sqref="C25">
    <cfRule type="cellIs" dxfId="117" priority="138" operator="equal">
      <formula>0</formula>
    </cfRule>
    <cfRule type="containsErrors" dxfId="116" priority="139">
      <formula>ISERROR(C25)</formula>
    </cfRule>
  </conditionalFormatting>
  <conditionalFormatting sqref="C28">
    <cfRule type="cellIs" dxfId="115" priority="136" operator="equal">
      <formula>0</formula>
    </cfRule>
    <cfRule type="containsErrors" dxfId="114" priority="137">
      <formula>ISERROR(C28)</formula>
    </cfRule>
  </conditionalFormatting>
  <conditionalFormatting sqref="C30">
    <cfRule type="cellIs" dxfId="113" priority="134" operator="equal">
      <formula>0</formula>
    </cfRule>
    <cfRule type="containsErrors" dxfId="112" priority="135">
      <formula>ISERROR(C30)</formula>
    </cfRule>
  </conditionalFormatting>
  <conditionalFormatting sqref="C33">
    <cfRule type="cellIs" dxfId="111" priority="132" operator="equal">
      <formula>0</formula>
    </cfRule>
    <cfRule type="containsErrors" dxfId="110" priority="133">
      <formula>ISERROR(C33)</formula>
    </cfRule>
  </conditionalFormatting>
  <conditionalFormatting sqref="C35">
    <cfRule type="cellIs" dxfId="109" priority="130" operator="equal">
      <formula>0</formula>
    </cfRule>
    <cfRule type="containsErrors" dxfId="108" priority="131">
      <formula>ISERROR(C35)</formula>
    </cfRule>
  </conditionalFormatting>
  <conditionalFormatting sqref="C38">
    <cfRule type="cellIs" dxfId="107" priority="128" operator="equal">
      <formula>0</formula>
    </cfRule>
    <cfRule type="containsErrors" dxfId="106" priority="129">
      <formula>ISERROR(C38)</formula>
    </cfRule>
  </conditionalFormatting>
  <conditionalFormatting sqref="C40">
    <cfRule type="cellIs" dxfId="105" priority="126" operator="equal">
      <formula>0</formula>
    </cfRule>
    <cfRule type="containsErrors" dxfId="104" priority="127">
      <formula>ISERROR(C40)</formula>
    </cfRule>
  </conditionalFormatting>
  <conditionalFormatting sqref="C43">
    <cfRule type="cellIs" dxfId="103" priority="124" operator="equal">
      <formula>0</formula>
    </cfRule>
    <cfRule type="containsErrors" dxfId="102" priority="125">
      <formula>ISERROR(C43)</formula>
    </cfRule>
  </conditionalFormatting>
  <conditionalFormatting sqref="C45">
    <cfRule type="cellIs" dxfId="101" priority="122" operator="equal">
      <formula>0</formula>
    </cfRule>
    <cfRule type="containsErrors" dxfId="100" priority="123">
      <formula>ISERROR(C45)</formula>
    </cfRule>
  </conditionalFormatting>
  <conditionalFormatting sqref="O15">
    <cfRule type="cellIs" dxfId="99" priority="120" operator="equal">
      <formula>0</formula>
    </cfRule>
    <cfRule type="containsErrors" dxfId="98" priority="121">
      <formula>ISERROR(O15)</formula>
    </cfRule>
  </conditionalFormatting>
  <conditionalFormatting sqref="O18">
    <cfRule type="cellIs" dxfId="97" priority="118" operator="equal">
      <formula>0</formula>
    </cfRule>
    <cfRule type="containsErrors" dxfId="96" priority="119">
      <formula>ISERROR(O18)</formula>
    </cfRule>
  </conditionalFormatting>
  <conditionalFormatting sqref="O20">
    <cfRule type="cellIs" dxfId="95" priority="116" operator="equal">
      <formula>0</formula>
    </cfRule>
    <cfRule type="containsErrors" dxfId="94" priority="117">
      <formula>ISERROR(O20)</formula>
    </cfRule>
  </conditionalFormatting>
  <conditionalFormatting sqref="O23">
    <cfRule type="cellIs" dxfId="93" priority="114" operator="equal">
      <formula>0</formula>
    </cfRule>
    <cfRule type="containsErrors" dxfId="92" priority="115">
      <formula>ISERROR(O23)</formula>
    </cfRule>
  </conditionalFormatting>
  <conditionalFormatting sqref="O25">
    <cfRule type="cellIs" dxfId="91" priority="112" operator="equal">
      <formula>0</formula>
    </cfRule>
    <cfRule type="containsErrors" dxfId="90" priority="113">
      <formula>ISERROR(O25)</formula>
    </cfRule>
  </conditionalFormatting>
  <conditionalFormatting sqref="O28">
    <cfRule type="cellIs" dxfId="89" priority="110" operator="equal">
      <formula>0</formula>
    </cfRule>
    <cfRule type="containsErrors" dxfId="88" priority="111">
      <formula>ISERROR(O28)</formula>
    </cfRule>
  </conditionalFormatting>
  <conditionalFormatting sqref="O30">
    <cfRule type="cellIs" dxfId="87" priority="108" operator="equal">
      <formula>0</formula>
    </cfRule>
    <cfRule type="containsErrors" dxfId="86" priority="109">
      <formula>ISERROR(O30)</formula>
    </cfRule>
  </conditionalFormatting>
  <conditionalFormatting sqref="O33">
    <cfRule type="cellIs" dxfId="85" priority="106" operator="equal">
      <formula>0</formula>
    </cfRule>
    <cfRule type="containsErrors" dxfId="84" priority="107">
      <formula>ISERROR(O33)</formula>
    </cfRule>
  </conditionalFormatting>
  <conditionalFormatting sqref="O35">
    <cfRule type="cellIs" dxfId="83" priority="104" operator="equal">
      <formula>0</formula>
    </cfRule>
    <cfRule type="containsErrors" dxfId="82" priority="105">
      <formula>ISERROR(O35)</formula>
    </cfRule>
  </conditionalFormatting>
  <conditionalFormatting sqref="O38">
    <cfRule type="cellIs" dxfId="81" priority="102" operator="equal">
      <formula>0</formula>
    </cfRule>
    <cfRule type="containsErrors" dxfId="80" priority="103">
      <formula>ISERROR(O38)</formula>
    </cfRule>
  </conditionalFormatting>
  <conditionalFormatting sqref="O40">
    <cfRule type="cellIs" dxfId="79" priority="100" operator="equal">
      <formula>0</formula>
    </cfRule>
    <cfRule type="containsErrors" dxfId="78" priority="101">
      <formula>ISERROR(O40)</formula>
    </cfRule>
  </conditionalFormatting>
  <conditionalFormatting sqref="O45 O43">
    <cfRule type="cellIs" dxfId="77" priority="98" operator="equal">
      <formula>0</formula>
    </cfRule>
    <cfRule type="containsErrors" dxfId="76" priority="99">
      <formula>ISERROR(O43)</formula>
    </cfRule>
  </conditionalFormatting>
  <conditionalFormatting sqref="I12:K46">
    <cfRule type="cellIs" dxfId="75" priority="97" operator="equal">
      <formula>0</formula>
    </cfRule>
  </conditionalFormatting>
  <conditionalFormatting sqref="M27:N31">
    <cfRule type="expression" dxfId="74" priority="51" stopIfTrue="1">
      <formula>ISERROR(M27)</formula>
    </cfRule>
  </conditionalFormatting>
  <conditionalFormatting sqref="W12:Y46">
    <cfRule type="cellIs" dxfId="73" priority="90" operator="equal">
      <formula>0</formula>
    </cfRule>
  </conditionalFormatting>
  <conditionalFormatting sqref="F32:F36">
    <cfRule type="expression" dxfId="72" priority="69" stopIfTrue="1">
      <formula>ISERROR(F32)</formula>
    </cfRule>
  </conditionalFormatting>
  <conditionalFormatting sqref="F33">
    <cfRule type="cellIs" dxfId="71" priority="68" operator="equal">
      <formula>0</formula>
    </cfRule>
  </conditionalFormatting>
  <conditionalFormatting sqref="F35">
    <cfRule type="cellIs" dxfId="70" priority="67" operator="equal">
      <formula>0</formula>
    </cfRule>
  </conditionalFormatting>
  <conditionalFormatting sqref="F32:F36">
    <cfRule type="cellIs" dxfId="69" priority="66" operator="equal">
      <formula>0</formula>
    </cfRule>
  </conditionalFormatting>
  <conditionalFormatting sqref="D12:E46">
    <cfRule type="cellIs" dxfId="68" priority="85" operator="equal">
      <formula>0</formula>
    </cfRule>
  </conditionalFormatting>
  <conditionalFormatting sqref="F13">
    <cfRule type="cellIs" dxfId="67" priority="84" operator="equal">
      <formula>0</formula>
    </cfRule>
  </conditionalFormatting>
  <conditionalFormatting sqref="F15">
    <cfRule type="cellIs" dxfId="66" priority="83" operator="equal">
      <formula>0</formula>
    </cfRule>
  </conditionalFormatting>
  <conditionalFormatting sqref="F12:F16">
    <cfRule type="cellIs" dxfId="65" priority="82" operator="equal">
      <formula>0</formula>
    </cfRule>
  </conditionalFormatting>
  <conditionalFormatting sqref="F17:F21">
    <cfRule type="expression" dxfId="64" priority="81" stopIfTrue="1">
      <formula>ISERROR(F17)</formula>
    </cfRule>
  </conditionalFormatting>
  <conditionalFormatting sqref="F18">
    <cfRule type="cellIs" dxfId="63" priority="80" operator="equal">
      <formula>0</formula>
    </cfRule>
  </conditionalFormatting>
  <conditionalFormatting sqref="F20">
    <cfRule type="cellIs" dxfId="62" priority="79" operator="equal">
      <formula>0</formula>
    </cfRule>
  </conditionalFormatting>
  <conditionalFormatting sqref="F17:F21">
    <cfRule type="cellIs" dxfId="61" priority="78" operator="equal">
      <formula>0</formula>
    </cfRule>
  </conditionalFormatting>
  <conditionalFormatting sqref="F22:F26">
    <cfRule type="expression" dxfId="60" priority="77" stopIfTrue="1">
      <formula>ISERROR(F22)</formula>
    </cfRule>
  </conditionalFormatting>
  <conditionalFormatting sqref="F23">
    <cfRule type="cellIs" dxfId="59" priority="76" operator="equal">
      <formula>0</formula>
    </cfRule>
  </conditionalFormatting>
  <conditionalFormatting sqref="F25">
    <cfRule type="cellIs" dxfId="58" priority="75" operator="equal">
      <formula>0</formula>
    </cfRule>
  </conditionalFormatting>
  <conditionalFormatting sqref="F22:F26">
    <cfRule type="cellIs" dxfId="57" priority="74" operator="equal">
      <formula>0</formula>
    </cfRule>
  </conditionalFormatting>
  <conditionalFormatting sqref="F27:F31">
    <cfRule type="expression" dxfId="56" priority="73" stopIfTrue="1">
      <formula>ISERROR(F27)</formula>
    </cfRule>
  </conditionalFormatting>
  <conditionalFormatting sqref="F28">
    <cfRule type="cellIs" dxfId="55" priority="72" operator="equal">
      <formula>0</formula>
    </cfRule>
  </conditionalFormatting>
  <conditionalFormatting sqref="F30">
    <cfRule type="cellIs" dxfId="54" priority="71" operator="equal">
      <formula>0</formula>
    </cfRule>
  </conditionalFormatting>
  <conditionalFormatting sqref="F27:F31">
    <cfRule type="cellIs" dxfId="53" priority="70" operator="equal">
      <formula>0</formula>
    </cfRule>
  </conditionalFormatting>
  <conditionalFormatting sqref="F37:F41">
    <cfRule type="expression" dxfId="52" priority="65" stopIfTrue="1">
      <formula>ISERROR(F37)</formula>
    </cfRule>
  </conditionalFormatting>
  <conditionalFormatting sqref="F38">
    <cfRule type="cellIs" dxfId="51" priority="64" operator="equal">
      <formula>0</formula>
    </cfRule>
  </conditionalFormatting>
  <conditionalFormatting sqref="F40">
    <cfRule type="cellIs" dxfId="50" priority="63" operator="equal">
      <formula>0</formula>
    </cfRule>
  </conditionalFormatting>
  <conditionalFormatting sqref="F37:F41">
    <cfRule type="cellIs" dxfId="49" priority="62" operator="equal">
      <formula>0</formula>
    </cfRule>
  </conditionalFormatting>
  <conditionalFormatting sqref="F42:F46">
    <cfRule type="expression" dxfId="48" priority="57" stopIfTrue="1">
      <formula>ISERROR(F42)</formula>
    </cfRule>
  </conditionalFormatting>
  <conditionalFormatting sqref="F43">
    <cfRule type="cellIs" dxfId="47" priority="56" operator="equal">
      <formula>0</formula>
    </cfRule>
  </conditionalFormatting>
  <conditionalFormatting sqref="F45">
    <cfRule type="cellIs" dxfId="46" priority="55" operator="equal">
      <formula>0</formula>
    </cfRule>
  </conditionalFormatting>
  <conditionalFormatting sqref="F42:F46">
    <cfRule type="cellIs" dxfId="45" priority="54" operator="equal">
      <formula>0</formula>
    </cfRule>
  </conditionalFormatting>
  <conditionalFormatting sqref="M17:N21">
    <cfRule type="expression" dxfId="44" priority="53" stopIfTrue="1">
      <formula>ISERROR(M17)</formula>
    </cfRule>
  </conditionalFormatting>
  <conditionalFormatting sqref="M22:N26">
    <cfRule type="expression" dxfId="43" priority="52" stopIfTrue="1">
      <formula>ISERROR(M22)</formula>
    </cfRule>
  </conditionalFormatting>
  <conditionalFormatting sqref="M32:N36">
    <cfRule type="expression" dxfId="42" priority="50" stopIfTrue="1">
      <formula>ISERROR(M32)</formula>
    </cfRule>
  </conditionalFormatting>
  <conditionalFormatting sqref="M37:N41">
    <cfRule type="expression" dxfId="41" priority="49" stopIfTrue="1">
      <formula>ISERROR(M37)</formula>
    </cfRule>
  </conditionalFormatting>
  <conditionalFormatting sqref="M42:N46">
    <cfRule type="expression" dxfId="40" priority="48" stopIfTrue="1">
      <formula>ISERROR(M42)</formula>
    </cfRule>
  </conditionalFormatting>
  <conditionalFormatting sqref="M12:N12 M14:N14 M16:N17 M19:N19 M21:N22 M24:N24 M26:N27 M29:N29 M31:N32 M34:N34 M36:N37 M39:N39 M41:N42 M44:N44 M46:N46">
    <cfRule type="cellIs" dxfId="39" priority="47" operator="equal">
      <formula>0</formula>
    </cfRule>
  </conditionalFormatting>
  <conditionalFormatting sqref="M13:N13 M15:N15 M18:N18 M20:N20 M23:N23 M25:N25 M28:N28 M30:N30 M33:N33 M35:N35 M38:N38 M40:N40 M43:N43 M45:N45">
    <cfRule type="cellIs" dxfId="38" priority="46" operator="equal">
      <formula>0</formula>
    </cfRule>
  </conditionalFormatting>
  <conditionalFormatting sqref="AO27:AO31">
    <cfRule type="expression" dxfId="37" priority="6" stopIfTrue="1">
      <formula>ISERROR(AO27)</formula>
    </cfRule>
  </conditionalFormatting>
  <conditionalFormatting sqref="R18 R20:R21">
    <cfRule type="expression" dxfId="36" priority="39" stopIfTrue="1">
      <formula>ISERROR(R18)</formula>
    </cfRule>
  </conditionalFormatting>
  <conditionalFormatting sqref="R23 R25:R26">
    <cfRule type="expression" dxfId="35" priority="38" stopIfTrue="1">
      <formula>ISERROR(R23)</formula>
    </cfRule>
  </conditionalFormatting>
  <conditionalFormatting sqref="R28 R30:R31">
    <cfRule type="expression" dxfId="34" priority="37" stopIfTrue="1">
      <formula>ISERROR(R28)</formula>
    </cfRule>
  </conditionalFormatting>
  <conditionalFormatting sqref="R33 R35:R36">
    <cfRule type="expression" dxfId="33" priority="36" stopIfTrue="1">
      <formula>ISERROR(R33)</formula>
    </cfRule>
  </conditionalFormatting>
  <conditionalFormatting sqref="R38 R40:R41">
    <cfRule type="expression" dxfId="32" priority="35" stopIfTrue="1">
      <formula>ISERROR(R38)</formula>
    </cfRule>
  </conditionalFormatting>
  <conditionalFormatting sqref="R43 R45:R46">
    <cfRule type="expression" dxfId="31" priority="33" stopIfTrue="1">
      <formula>ISERROR(R43)</formula>
    </cfRule>
  </conditionalFormatting>
  <conditionalFormatting sqref="R12:S46">
    <cfRule type="cellIs" dxfId="30" priority="32" operator="equal">
      <formula>0</formula>
    </cfRule>
  </conditionalFormatting>
  <conditionalFormatting sqref="T22:T26">
    <cfRule type="expression" dxfId="29" priority="31" stopIfTrue="1">
      <formula>ISERROR(T22)</formula>
    </cfRule>
  </conditionalFormatting>
  <conditionalFormatting sqref="Z22:Z26">
    <cfRule type="expression" dxfId="28" priority="30" stopIfTrue="1">
      <formula>ISERROR(Z22)</formula>
    </cfRule>
  </conditionalFormatting>
  <conditionalFormatting sqref="Z32:Z36">
    <cfRule type="expression" dxfId="27" priority="29" stopIfTrue="1">
      <formula>ISERROR(Z32)</formula>
    </cfRule>
  </conditionalFormatting>
  <conditionalFormatting sqref="AA17:AA21">
    <cfRule type="expression" dxfId="26" priority="28" stopIfTrue="1">
      <formula>ISERROR(AA17)</formula>
    </cfRule>
  </conditionalFormatting>
  <conditionalFormatting sqref="AA22:AA26">
    <cfRule type="expression" dxfId="25" priority="27" stopIfTrue="1">
      <formula>ISERROR(AA22)</formula>
    </cfRule>
  </conditionalFormatting>
  <conditionalFormatting sqref="AA27:AA31">
    <cfRule type="expression" dxfId="24" priority="26" stopIfTrue="1">
      <formula>ISERROR(AA27)</formula>
    </cfRule>
  </conditionalFormatting>
  <conditionalFormatting sqref="AA32:AA36">
    <cfRule type="expression" dxfId="23" priority="25" stopIfTrue="1">
      <formula>ISERROR(AA32)</formula>
    </cfRule>
  </conditionalFormatting>
  <conditionalFormatting sqref="AA37:AA41">
    <cfRule type="expression" dxfId="22" priority="24" stopIfTrue="1">
      <formula>ISERROR(AA37)</formula>
    </cfRule>
  </conditionalFormatting>
  <conditionalFormatting sqref="AA42:AA46">
    <cfRule type="expression" dxfId="21" priority="23" stopIfTrue="1">
      <formula>ISERROR(AA42)</formula>
    </cfRule>
  </conditionalFormatting>
  <conditionalFormatting sqref="AA12:AB12 AA14:AB14 AA16:AB17 AA19:AB19 AA21:AB22 AA24:AB24 AA26:AB27 AA29:AB29 AA31:AB32 AA34:AB34 AA36:AB37 AA39:AB39 AA41:AB42 AA44:AB44 AA46:AB46">
    <cfRule type="cellIs" dxfId="20" priority="22" operator="equal">
      <formula>0</formula>
    </cfRule>
  </conditionalFormatting>
  <conditionalFormatting sqref="AA13:AB13 AA15:AB15 AA18:AB18 AA20:AB20 AA23:AB23 AA25:AB25 AA28:AB28 AA30:AB30 AA33:AB33 AA35:AB35 AA38:AB38 AA40:AB40 AA43:AB43 AA45:AB45">
    <cfRule type="cellIs" dxfId="19" priority="21" operator="equal">
      <formula>0</formula>
    </cfRule>
  </conditionalFormatting>
  <conditionalFormatting sqref="AF13 AF15:AF16 AH12:AH21 AH27:AJ46 AK12:AK46 AI12:AJ26 AN12:AN21 AL27:AN31 AL12:AM26 AL32:AM46 AO12:AO16 AN37:AN46">
    <cfRule type="expression" dxfId="18" priority="20" stopIfTrue="1">
      <formula>ISERROR(AF12)</formula>
    </cfRule>
  </conditionalFormatting>
  <conditionalFormatting sqref="AK12:AM46">
    <cfRule type="cellIs" dxfId="17" priority="19" operator="equal">
      <formula>0</formula>
    </cfRule>
  </conditionalFormatting>
  <conditionalFormatting sqref="AF18 AF20:AF21">
    <cfRule type="expression" dxfId="16" priority="18" stopIfTrue="1">
      <formula>ISERROR(AF18)</formula>
    </cfRule>
  </conditionalFormatting>
  <conditionalFormatting sqref="AF23 AF25:AF26">
    <cfRule type="expression" dxfId="15" priority="17" stopIfTrue="1">
      <formula>ISERROR(AF23)</formula>
    </cfRule>
  </conditionalFormatting>
  <conditionalFormatting sqref="AF28 AF30:AF31">
    <cfRule type="expression" dxfId="14" priority="16" stopIfTrue="1">
      <formula>ISERROR(AF28)</formula>
    </cfRule>
  </conditionalFormatting>
  <conditionalFormatting sqref="AF33 AF35:AF36">
    <cfRule type="expression" dxfId="13" priority="15" stopIfTrue="1">
      <formula>ISERROR(AF33)</formula>
    </cfRule>
  </conditionalFormatting>
  <conditionalFormatting sqref="AF38 AF40:AF41">
    <cfRule type="expression" dxfId="12" priority="14" stopIfTrue="1">
      <formula>ISERROR(AF38)</formula>
    </cfRule>
  </conditionalFormatting>
  <conditionalFormatting sqref="AF43 AF45:AF46">
    <cfRule type="expression" dxfId="11" priority="13" stopIfTrue="1">
      <formula>ISERROR(AF43)</formula>
    </cfRule>
  </conditionalFormatting>
  <conditionalFormatting sqref="AF12:AG46">
    <cfRule type="cellIs" dxfId="10" priority="12" operator="equal">
      <formula>0</formula>
    </cfRule>
  </conditionalFormatting>
  <conditionalFormatting sqref="AH22:AH26">
    <cfRule type="expression" dxfId="9" priority="11" stopIfTrue="1">
      <formula>ISERROR(AH22)</formula>
    </cfRule>
  </conditionalFormatting>
  <conditionalFormatting sqref="AN22:AN26">
    <cfRule type="expression" dxfId="8" priority="10" stopIfTrue="1">
      <formula>ISERROR(AN22)</formula>
    </cfRule>
  </conditionalFormatting>
  <conditionalFormatting sqref="AN32:AN36">
    <cfRule type="expression" dxfId="7" priority="9" stopIfTrue="1">
      <formula>ISERROR(AN32)</formula>
    </cfRule>
  </conditionalFormatting>
  <conditionalFormatting sqref="AO17:AO21">
    <cfRule type="expression" dxfId="6" priority="8" stopIfTrue="1">
      <formula>ISERROR(AO17)</formula>
    </cfRule>
  </conditionalFormatting>
  <conditionalFormatting sqref="AO22:AO26">
    <cfRule type="expression" dxfId="5" priority="7" stopIfTrue="1">
      <formula>ISERROR(AO22)</formula>
    </cfRule>
  </conditionalFormatting>
  <conditionalFormatting sqref="AO32:AO36">
    <cfRule type="expression" dxfId="4" priority="5" stopIfTrue="1">
      <formula>ISERROR(AO32)</formula>
    </cfRule>
  </conditionalFormatting>
  <conditionalFormatting sqref="AO37:AO41">
    <cfRule type="expression" dxfId="3" priority="4" stopIfTrue="1">
      <formula>ISERROR(AO37)</formula>
    </cfRule>
  </conditionalFormatting>
  <conditionalFormatting sqref="AO42:AO46">
    <cfRule type="expression" dxfId="2" priority="3" stopIfTrue="1">
      <formula>ISERROR(AO42)</formula>
    </cfRule>
  </conditionalFormatting>
  <conditionalFormatting sqref="AO12:AP12 AO14:AP14 AO16:AP17 AO19:AP19 AO21:AP22 AO24:AP24 AO26:AP27 AO29:AP29 AO31:AP32 AO34:AP34 AO36:AP37 AO39:AP39 AO41:AP42 AO44:AP44 AO46:AP46">
    <cfRule type="cellIs" dxfId="1" priority="2" operator="equal">
      <formula>0</formula>
    </cfRule>
  </conditionalFormatting>
  <conditionalFormatting sqref="AO13:AP13 AO15:AP15 AO18:AP18 AO20:AP20 AO23:AP23 AO25:AP25 AO28:AP28 AO30:AP30 AO33:AP33 AO35:AP35 AO38:AP38 AO40:AP40 AO43:AP43 AO45:AP45">
    <cfRule type="cellIs" dxfId="0" priority="1" operator="equal">
      <formula>0</formula>
    </cfRule>
  </conditionalFormatting>
  <dataValidations count="10">
    <dataValidation allowBlank="1" showErrorMessage="1" sqref="F12:N46 AF12:AP46 R12:AB46 AI47:AP47 AH50:AP61 AH47:AH48 F47:AG61 E47 A47:C61 D47:D48 D50:E61"/>
    <dataValidation type="list" allowBlank="1" showInputMessage="1" showErrorMessage="1" sqref="E1:N1 AI1:AJ1">
      <formula1>namelist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 D63:D65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AP9 AH62 M9 M62 J62 W9 R62 M67:N67 J9 AP62 AC62:AE62 AC9:AE9 AH9 W62 AM9 AM62 R9">
      <formula1>notes</formula1>
    </dataValidation>
    <dataValidation type="list" allowBlank="1" showInputMessage="1" showErrorMessage="1" sqref="R63:R66 AH63:AH66 AC63:AE66 AM63:AM66 W63:W66 AP63:AP66 J63:J66 M63:M66">
      <formula1>notes</formula1>
    </dataValidation>
    <dataValidation allowBlank="1" showInputMessage="1" showErrorMessage="1" promptTitle="# of Repetitions" prompt="Manually enter the appropriate number of repetitions." sqref="F67:H67 AI67:AJ67"/>
    <dataValidation allowBlank="1" promptTitle="Exercise Selection" prompt="Select the exercise based on the exercise class from the drop-down list. These exercises are listed on the MaxSheet worksheet." sqref="D12:E46"/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</dataValidations>
  <hyperlinks>
    <hyperlink ref="D4:E7" r:id="rId1" display="To purchase software visit xlathlete.com"/>
  </hyperlinks>
  <pageMargins left="0.25" right="0.25" top="0.55208333300000001" bottom="0.25" header="0.3" footer="0.3"/>
  <pageSetup scale="9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3" sqref="A23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555" t="s">
        <v>371</v>
      </c>
    </row>
    <row r="2" spans="1:5" ht="15.75" thickBot="1" x14ac:dyDescent="0.3">
      <c r="A2" s="556"/>
    </row>
    <row r="3" spans="1:5" x14ac:dyDescent="0.25">
      <c r="A3" s="344" t="s">
        <v>372</v>
      </c>
    </row>
    <row r="4" spans="1:5" x14ac:dyDescent="0.25">
      <c r="A4" s="345" t="s">
        <v>373</v>
      </c>
    </row>
    <row r="5" spans="1:5" x14ac:dyDescent="0.25">
      <c r="A5" s="345" t="s">
        <v>374</v>
      </c>
    </row>
    <row r="6" spans="1:5" x14ac:dyDescent="0.25">
      <c r="A6" s="345" t="s">
        <v>375</v>
      </c>
    </row>
    <row r="7" spans="1:5" x14ac:dyDescent="0.25">
      <c r="A7" s="345" t="s">
        <v>376</v>
      </c>
    </row>
    <row r="8" spans="1:5" x14ac:dyDescent="0.25">
      <c r="A8" s="345" t="s">
        <v>377</v>
      </c>
    </row>
    <row r="9" spans="1:5" x14ac:dyDescent="0.25">
      <c r="A9" s="345" t="s">
        <v>378</v>
      </c>
    </row>
    <row r="10" spans="1:5" x14ac:dyDescent="0.25">
      <c r="A10" s="345" t="s">
        <v>379</v>
      </c>
    </row>
    <row r="11" spans="1:5" x14ac:dyDescent="0.25">
      <c r="A11" s="345" t="s">
        <v>380</v>
      </c>
      <c r="E11" s="346"/>
    </row>
    <row r="12" spans="1:5" x14ac:dyDescent="0.25">
      <c r="A12" s="345" t="s">
        <v>381</v>
      </c>
      <c r="E12" s="346"/>
    </row>
    <row r="13" spans="1:5" x14ac:dyDescent="0.25">
      <c r="A13" s="345" t="s">
        <v>382</v>
      </c>
      <c r="E13" s="346"/>
    </row>
    <row r="14" spans="1:5" x14ac:dyDescent="0.25">
      <c r="A14" s="345" t="s">
        <v>383</v>
      </c>
      <c r="E14" s="346"/>
    </row>
    <row r="15" spans="1:5" x14ac:dyDescent="0.25">
      <c r="A15" s="345" t="s">
        <v>384</v>
      </c>
      <c r="E15" s="346"/>
    </row>
    <row r="16" spans="1:5" x14ac:dyDescent="0.25">
      <c r="A16" s="345" t="s">
        <v>385</v>
      </c>
      <c r="E16" s="346"/>
    </row>
    <row r="17" spans="1:5" x14ac:dyDescent="0.25">
      <c r="A17" s="345" t="s">
        <v>386</v>
      </c>
      <c r="E17" s="346"/>
    </row>
    <row r="18" spans="1:5" x14ac:dyDescent="0.25">
      <c r="A18" s="345" t="s">
        <v>387</v>
      </c>
      <c r="E18" s="346"/>
    </row>
    <row r="19" spans="1:5" x14ac:dyDescent="0.25">
      <c r="A19" s="345" t="s">
        <v>388</v>
      </c>
      <c r="E19" s="346"/>
    </row>
    <row r="20" spans="1:5" x14ac:dyDescent="0.25">
      <c r="A20" s="345" t="s">
        <v>389</v>
      </c>
      <c r="E20" s="346"/>
    </row>
    <row r="21" spans="1:5" x14ac:dyDescent="0.25">
      <c r="A21" s="345" t="s">
        <v>390</v>
      </c>
      <c r="E21" s="346"/>
    </row>
    <row r="22" spans="1:5" x14ac:dyDescent="0.25">
      <c r="A22" s="345" t="s">
        <v>391</v>
      </c>
      <c r="E22" s="346"/>
    </row>
    <row r="23" spans="1:5" x14ac:dyDescent="0.25">
      <c r="A23" s="345" t="s">
        <v>392</v>
      </c>
      <c r="E23" s="346"/>
    </row>
    <row r="24" spans="1:5" x14ac:dyDescent="0.25">
      <c r="A24" s="345" t="s">
        <v>393</v>
      </c>
      <c r="E24" s="346"/>
    </row>
    <row r="25" spans="1:5" x14ac:dyDescent="0.25">
      <c r="A25" s="345" t="s">
        <v>394</v>
      </c>
      <c r="E25" s="346"/>
    </row>
    <row r="26" spans="1:5" x14ac:dyDescent="0.25">
      <c r="A26" s="345" t="s">
        <v>395</v>
      </c>
      <c r="E26" s="346"/>
    </row>
    <row r="27" spans="1:5" x14ac:dyDescent="0.25">
      <c r="A27" s="345" t="s">
        <v>396</v>
      </c>
      <c r="E27" s="346"/>
    </row>
    <row r="28" spans="1:5" x14ac:dyDescent="0.25">
      <c r="A28" s="345" t="s">
        <v>397</v>
      </c>
      <c r="E28" s="346"/>
    </row>
    <row r="29" spans="1:5" x14ac:dyDescent="0.25">
      <c r="A29" s="345" t="s">
        <v>398</v>
      </c>
      <c r="E29" s="346"/>
    </row>
    <row r="30" spans="1:5" x14ac:dyDescent="0.25">
      <c r="A30" s="345" t="s">
        <v>399</v>
      </c>
      <c r="E30" s="346"/>
    </row>
    <row r="31" spans="1:5" x14ac:dyDescent="0.25">
      <c r="A31" s="345" t="s">
        <v>400</v>
      </c>
      <c r="E31" s="346"/>
    </row>
    <row r="32" spans="1:5" ht="15.75" thickBot="1" x14ac:dyDescent="0.3">
      <c r="A32" s="347" t="s">
        <v>401</v>
      </c>
      <c r="E32" s="346"/>
    </row>
    <row r="33" spans="5:5" hidden="1" x14ac:dyDescent="0.25">
      <c r="E33" s="346"/>
    </row>
    <row r="34" spans="5:5" hidden="1" x14ac:dyDescent="0.25">
      <c r="E34" s="346"/>
    </row>
    <row r="35" spans="5:5" hidden="1" x14ac:dyDescent="0.25">
      <c r="E35" s="346"/>
    </row>
    <row r="36" spans="5:5" hidden="1" x14ac:dyDescent="0.25">
      <c r="E36" s="346"/>
    </row>
    <row r="37" spans="5:5" hidden="1" x14ac:dyDescent="0.25">
      <c r="E37" s="346"/>
    </row>
    <row r="38" spans="5:5" hidden="1" x14ac:dyDescent="0.25">
      <c r="E38" s="346"/>
    </row>
    <row r="39" spans="5:5" hidden="1" x14ac:dyDescent="0.25">
      <c r="E39" s="346"/>
    </row>
    <row r="40" spans="5:5" hidden="1" x14ac:dyDescent="0.25">
      <c r="E40" s="346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1" r:id="rId19" display="http://www.xlathlete.com/view_formula.jsp?formula_id=25&amp;browse_sport_id=0"/>
    <hyperlink ref="A22" r:id="rId20" display="http://www.xlathlete.com/view_formula.jsp?formula_id=31&amp;browse_sport_id=0"/>
    <hyperlink ref="A23" r:id="rId21" display="http://www.xlathlete.com/view_formula.jsp?formula_id=51&amp;browse_sport_id=0"/>
    <hyperlink ref="A24" r:id="rId22" display="http://www.xlathlete.com/view_formula.jsp?formula_id=57&amp;browse_sport_id=0"/>
    <hyperlink ref="A25" r:id="rId23" display="http://www.xlathlete.com/view_formula.jsp?formula_id=50&amp;browse_sport_id=0"/>
    <hyperlink ref="A26" r:id="rId24" display="http://www.xlathlete.com/view_formula.jsp?formula_id=47&amp;browse_sport_id=0"/>
    <hyperlink ref="A27" r:id="rId25" display="http://www.xlathlete.com/view_formula.jsp?formula_id=22&amp;browse_sport_id=0"/>
    <hyperlink ref="A28" r:id="rId26" display="http://www.xlathlete.com/view_formula.jsp?formula_id=18&amp;browse_sport_id=0"/>
    <hyperlink ref="A29" r:id="rId27" display="http://www.xlathlete.com/view_formula.jsp?formula_id=53&amp;browse_sport_id=0"/>
    <hyperlink ref="A30" r:id="rId28" display="http://www.xlathlete.com/view_formula.jsp?formula_id=33&amp;browse_sport_id=0"/>
    <hyperlink ref="A31" r:id="rId29" display="http://www.xlathlete.com/view_formula.jsp?formula_id=52&amp;browse_sport_id=0"/>
    <hyperlink ref="A32" r:id="rId30" display="http://www.xlathlete.com/view_formula.jsp?formula_id=37&amp;browse_sport_id=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35</vt:i4>
      </vt:variant>
    </vt:vector>
  </HeadingPairs>
  <TitlesOfParts>
    <vt:vector size="43" baseType="lpstr">
      <vt:lpstr>max calculator</vt:lpstr>
      <vt:lpstr>Max Sheet</vt:lpstr>
      <vt:lpstr>Exercises</vt:lpstr>
      <vt:lpstr>LineSystem</vt:lpstr>
      <vt:lpstr>Notes</vt:lpstr>
      <vt:lpstr>Builder_Template</vt:lpstr>
      <vt:lpstr>Print_Template</vt:lpstr>
      <vt:lpstr>Coaching Tools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Builder_Template!Print_Area</vt:lpstr>
      <vt:lpstr>Print_Template!Print_Area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2012-04-16T00:57:39Z</cp:lastPrinted>
  <dcterms:created xsi:type="dcterms:W3CDTF">2011-11-04T14:55:05Z</dcterms:created>
  <dcterms:modified xsi:type="dcterms:W3CDTF">2012-04-16T01:01:31Z</dcterms:modified>
</cp:coreProperties>
</file>